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DEI\ESTUDIOS ESPECIALES\Estudio de Analisis de Tasa de Egreso y Eficiencia Terminal Cohorte\2017\"/>
    </mc:Choice>
  </mc:AlternateContent>
  <workbookProtection workbookAlgorithmName="SHA-512" workbookHashValue="kgi0w7+C/y8e0Y16vEnCHcYFm3ODT6CUIPq+rzeDYA3AfnlH56ByTqDqrKPuzxSBw/m/lQPmPZInysd7lF8Aow==" workbookSaltValue="ZuQ80+TPjlWhDmsMVhaWsw==" workbookSpinCount="100000" lockStructure="1"/>
  <bookViews>
    <workbookView xWindow="0" yWindow="0" windowWidth="19200" windowHeight="10995" tabRatio="726"/>
  </bookViews>
  <sheets>
    <sheet name="Reporte" sheetId="1" r:id="rId1"/>
    <sheet name="Base" sheetId="4" state="hidden" r:id="rId2"/>
    <sheet name="ESPACIO" sheetId="7" state="hidden" r:id="rId3"/>
    <sheet name="Base (2)" sheetId="6" state="hidden" r:id="rId4"/>
    <sheet name="Inst_Cen (2)" sheetId="10" state="hidden" r:id="rId5"/>
    <sheet name="esspacio" sheetId="11" state="hidden" r:id="rId6"/>
    <sheet name="Inst_Cen" sheetId="16" state="hidden" r:id="rId7"/>
    <sheet name="Hoja1" sheetId="15" state="hidden" r:id="rId8"/>
  </sheets>
  <externalReferences>
    <externalReference r:id="rId9"/>
    <externalReference r:id="rId10"/>
  </externalReferences>
  <definedNames>
    <definedName name="_xlnm._FilterDatabase" localSheetId="6" hidden="1">Inst_Cen!$B$1:$B$693</definedName>
    <definedName name="_xlnm._FilterDatabase" localSheetId="4" hidden="1">'Inst_Cen (2)'!$A$4:$AE$613</definedName>
    <definedName name="_xlnm.Print_Area" localSheetId="0">Reporte!$A$1:$J$36</definedName>
    <definedName name="BD" localSheetId="3">'Base (2)'!$A$2:$AF$64</definedName>
    <definedName name="BD" localSheetId="6">[1]Base!$A$1:$AF$57</definedName>
    <definedName name="BD" localSheetId="4">[2]Base!$A$1:$AF$57</definedName>
    <definedName name="BD">Base!$A$1:$AF$63</definedName>
    <definedName name="BDOK">Base!$A$1:$AF$70</definedName>
  </definedNames>
  <calcPr calcId="152511"/>
</workbook>
</file>

<file path=xl/calcChain.xml><?xml version="1.0" encoding="utf-8"?>
<calcChain xmlns="http://schemas.openxmlformats.org/spreadsheetml/2006/main">
  <c r="U663" i="16" l="1"/>
  <c r="T663" i="16"/>
  <c r="S663" i="16"/>
  <c r="R663" i="16"/>
  <c r="R10" i="16" s="1"/>
  <c r="Q663" i="16"/>
  <c r="P663" i="16"/>
  <c r="O663" i="16"/>
  <c r="N663" i="16"/>
  <c r="M663" i="16"/>
  <c r="L663" i="16"/>
  <c r="K663" i="16"/>
  <c r="J663" i="16"/>
  <c r="J10" i="16" s="1"/>
  <c r="I663" i="16"/>
  <c r="H663" i="16"/>
  <c r="G663" i="16"/>
  <c r="F663" i="16"/>
  <c r="E663" i="16"/>
  <c r="D663" i="16"/>
  <c r="C663" i="16"/>
  <c r="U662" i="16"/>
  <c r="U9" i="16" s="1"/>
  <c r="T662" i="16"/>
  <c r="S662" i="16"/>
  <c r="R662" i="16"/>
  <c r="Q662" i="16"/>
  <c r="P662" i="16"/>
  <c r="O662" i="16"/>
  <c r="N662" i="16"/>
  <c r="M662" i="16"/>
  <c r="M9" i="16" s="1"/>
  <c r="L662" i="16"/>
  <c r="K662" i="16"/>
  <c r="J662" i="16"/>
  <c r="I662" i="16"/>
  <c r="H662" i="16"/>
  <c r="G662" i="16"/>
  <c r="F662" i="16"/>
  <c r="E662" i="16"/>
  <c r="E9" i="16" s="1"/>
  <c r="D662" i="16"/>
  <c r="C662" i="16"/>
  <c r="U661" i="16"/>
  <c r="T661" i="16"/>
  <c r="S661" i="16"/>
  <c r="R661" i="16"/>
  <c r="Q661" i="16"/>
  <c r="P661" i="16"/>
  <c r="P8" i="16" s="1"/>
  <c r="O661" i="16"/>
  <c r="N661" i="16"/>
  <c r="M661" i="16"/>
  <c r="L661" i="16"/>
  <c r="K661" i="16"/>
  <c r="J661" i="16"/>
  <c r="I661" i="16"/>
  <c r="H661" i="16"/>
  <c r="H8" i="16" s="1"/>
  <c r="G661" i="16"/>
  <c r="F661" i="16"/>
  <c r="E661" i="16"/>
  <c r="D661" i="16"/>
  <c r="C661" i="16"/>
  <c r="U660" i="16"/>
  <c r="T660" i="16"/>
  <c r="S660" i="16"/>
  <c r="S7" i="16" s="1"/>
  <c r="R660" i="16"/>
  <c r="Q660" i="16"/>
  <c r="P660" i="16"/>
  <c r="O660" i="16"/>
  <c r="N660" i="16"/>
  <c r="M660" i="16"/>
  <c r="L660" i="16"/>
  <c r="K660" i="16"/>
  <c r="K7" i="16" s="1"/>
  <c r="J660" i="16"/>
  <c r="I660" i="16"/>
  <c r="H660" i="16"/>
  <c r="G660" i="16"/>
  <c r="F660" i="16"/>
  <c r="E660" i="16"/>
  <c r="D660" i="16"/>
  <c r="C660" i="16"/>
  <c r="C7" i="16" s="1"/>
  <c r="U659" i="16"/>
  <c r="T659" i="16"/>
  <c r="S659" i="16"/>
  <c r="R659" i="16"/>
  <c r="Q659" i="16"/>
  <c r="P659" i="16"/>
  <c r="O659" i="16"/>
  <c r="N659" i="16"/>
  <c r="N6" i="16" s="1"/>
  <c r="M659" i="16"/>
  <c r="L659" i="16"/>
  <c r="K659" i="16"/>
  <c r="J659" i="16"/>
  <c r="I659" i="16"/>
  <c r="H659" i="16"/>
  <c r="G659" i="16"/>
  <c r="F659" i="16"/>
  <c r="F6" i="16" s="1"/>
  <c r="E659" i="16"/>
  <c r="D659" i="16"/>
  <c r="C659" i="16"/>
  <c r="U658" i="16"/>
  <c r="T658" i="16"/>
  <c r="S658" i="16"/>
  <c r="R658" i="16"/>
  <c r="Q658" i="16"/>
  <c r="Q5" i="16" s="1"/>
  <c r="P658" i="16"/>
  <c r="O658" i="16"/>
  <c r="N658" i="16"/>
  <c r="M658" i="16"/>
  <c r="L658" i="16"/>
  <c r="K658" i="16"/>
  <c r="J658" i="16"/>
  <c r="I658" i="16"/>
  <c r="I5" i="16" s="1"/>
  <c r="H658" i="16"/>
  <c r="G658" i="16"/>
  <c r="F658" i="16"/>
  <c r="E658" i="16"/>
  <c r="D658" i="16"/>
  <c r="C658" i="16"/>
  <c r="U657" i="16"/>
  <c r="T657" i="16"/>
  <c r="T4" i="16" s="1"/>
  <c r="S657" i="16"/>
  <c r="R657" i="16"/>
  <c r="Q657" i="16"/>
  <c r="P657" i="16"/>
  <c r="O657" i="16"/>
  <c r="N657" i="16"/>
  <c r="M657" i="16"/>
  <c r="L657" i="16"/>
  <c r="L4" i="16" s="1"/>
  <c r="K657" i="16"/>
  <c r="J657" i="16"/>
  <c r="I657" i="16"/>
  <c r="H657" i="16"/>
  <c r="G657" i="16"/>
  <c r="F657" i="16"/>
  <c r="E657" i="16"/>
  <c r="D657" i="16"/>
  <c r="D4" i="16" s="1"/>
  <c r="C657" i="16"/>
  <c r="S656" i="16"/>
  <c r="R656" i="16"/>
  <c r="Q656" i="16"/>
  <c r="P656" i="16"/>
  <c r="O656" i="16"/>
  <c r="N656" i="16"/>
  <c r="M656" i="16"/>
  <c r="L656" i="16"/>
  <c r="K656" i="16"/>
  <c r="J656" i="16"/>
  <c r="I656" i="16"/>
  <c r="H656" i="16"/>
  <c r="G656" i="16"/>
  <c r="F656" i="16"/>
  <c r="E656" i="16"/>
  <c r="D656" i="16"/>
  <c r="C656" i="16"/>
  <c r="U633" i="16"/>
  <c r="T633" i="16"/>
  <c r="S633" i="16"/>
  <c r="R633" i="16"/>
  <c r="Q633" i="16"/>
  <c r="P633" i="16"/>
  <c r="O633" i="16"/>
  <c r="N633" i="16"/>
  <c r="M633" i="16"/>
  <c r="L633" i="16"/>
  <c r="K633" i="16"/>
  <c r="J633" i="16"/>
  <c r="I633" i="16"/>
  <c r="H633" i="16"/>
  <c r="G633" i="16"/>
  <c r="F633" i="16"/>
  <c r="E633" i="16"/>
  <c r="D633" i="16"/>
  <c r="C633" i="16"/>
  <c r="U632" i="16"/>
  <c r="T632" i="16"/>
  <c r="S632" i="16"/>
  <c r="R632" i="16"/>
  <c r="Q632" i="16"/>
  <c r="P632" i="16"/>
  <c r="O632" i="16"/>
  <c r="N632" i="16"/>
  <c r="M632" i="16"/>
  <c r="L632" i="16"/>
  <c r="K632" i="16"/>
  <c r="J632" i="16"/>
  <c r="I632" i="16"/>
  <c r="H632" i="16"/>
  <c r="G632" i="16"/>
  <c r="F632" i="16"/>
  <c r="E632" i="16"/>
  <c r="D632" i="16"/>
  <c r="C632" i="16"/>
  <c r="U631" i="16"/>
  <c r="T631" i="16"/>
  <c r="S631" i="16"/>
  <c r="R631" i="16"/>
  <c r="Q631" i="16"/>
  <c r="P631" i="16"/>
  <c r="O631" i="16"/>
  <c r="N631" i="16"/>
  <c r="M631" i="16"/>
  <c r="L631" i="16"/>
  <c r="K631" i="16"/>
  <c r="J631" i="16"/>
  <c r="I631" i="16"/>
  <c r="H631" i="16"/>
  <c r="G631" i="16"/>
  <c r="F631" i="16"/>
  <c r="E631" i="16"/>
  <c r="D631" i="16"/>
  <c r="C631" i="16"/>
  <c r="U630" i="16"/>
  <c r="T630" i="16"/>
  <c r="S630" i="16"/>
  <c r="R630" i="16"/>
  <c r="Q630" i="16"/>
  <c r="P630" i="16"/>
  <c r="O630" i="16"/>
  <c r="N630" i="16"/>
  <c r="M630" i="16"/>
  <c r="L630" i="16"/>
  <c r="K630" i="16"/>
  <c r="J630" i="16"/>
  <c r="I630" i="16"/>
  <c r="H630" i="16"/>
  <c r="G630" i="16"/>
  <c r="F630" i="16"/>
  <c r="E630" i="16"/>
  <c r="D630" i="16"/>
  <c r="C630" i="16"/>
  <c r="U629" i="16"/>
  <c r="T629" i="16"/>
  <c r="S629" i="16"/>
  <c r="R629" i="16"/>
  <c r="Q629" i="16"/>
  <c r="P629" i="16"/>
  <c r="O629" i="16"/>
  <c r="N629" i="16"/>
  <c r="M629" i="16"/>
  <c r="L629" i="16"/>
  <c r="K629" i="16"/>
  <c r="J629" i="16"/>
  <c r="I629" i="16"/>
  <c r="H629" i="16"/>
  <c r="G629" i="16"/>
  <c r="F629" i="16"/>
  <c r="E629" i="16"/>
  <c r="D629" i="16"/>
  <c r="C629" i="16"/>
  <c r="U628" i="16"/>
  <c r="T628" i="16"/>
  <c r="S628" i="16"/>
  <c r="R628" i="16"/>
  <c r="Q628" i="16"/>
  <c r="P628" i="16"/>
  <c r="O628" i="16"/>
  <c r="N628" i="16"/>
  <c r="M628" i="16"/>
  <c r="L628" i="16"/>
  <c r="K628" i="16"/>
  <c r="J628" i="16"/>
  <c r="I628" i="16"/>
  <c r="H628" i="16"/>
  <c r="G628" i="16"/>
  <c r="F628" i="16"/>
  <c r="E628" i="16"/>
  <c r="D628" i="16"/>
  <c r="C628" i="16"/>
  <c r="U627" i="16"/>
  <c r="T627" i="16"/>
  <c r="S627" i="16"/>
  <c r="R627" i="16"/>
  <c r="Q627" i="16"/>
  <c r="P627" i="16"/>
  <c r="O627" i="16"/>
  <c r="N627" i="16"/>
  <c r="M627" i="16"/>
  <c r="L627" i="16"/>
  <c r="K627" i="16"/>
  <c r="J627" i="16"/>
  <c r="I627" i="16"/>
  <c r="H627" i="16"/>
  <c r="G627" i="16"/>
  <c r="F627" i="16"/>
  <c r="E627" i="16"/>
  <c r="D627" i="16"/>
  <c r="C627" i="16"/>
  <c r="U626" i="16"/>
  <c r="T626" i="16"/>
  <c r="S626" i="16"/>
  <c r="R626" i="16"/>
  <c r="Q626" i="16"/>
  <c r="P626" i="16"/>
  <c r="O626" i="16"/>
  <c r="N626" i="16"/>
  <c r="M626" i="16"/>
  <c r="L626" i="16"/>
  <c r="K626" i="16"/>
  <c r="J626" i="16"/>
  <c r="I626" i="16"/>
  <c r="H626" i="16"/>
  <c r="G626" i="16"/>
  <c r="F626" i="16"/>
  <c r="E626" i="16"/>
  <c r="D626" i="16"/>
  <c r="C626" i="16"/>
  <c r="U583" i="16"/>
  <c r="T583" i="16"/>
  <c r="S583" i="16"/>
  <c r="R583" i="16"/>
  <c r="Q583" i="16"/>
  <c r="P583" i="16"/>
  <c r="O583" i="16"/>
  <c r="N583" i="16"/>
  <c r="M583" i="16"/>
  <c r="L583" i="16"/>
  <c r="K583" i="16"/>
  <c r="J583" i="16"/>
  <c r="I583" i="16"/>
  <c r="H583" i="16"/>
  <c r="G583" i="16"/>
  <c r="F583" i="16"/>
  <c r="E583" i="16"/>
  <c r="D583" i="16"/>
  <c r="C583" i="16"/>
  <c r="U582" i="16"/>
  <c r="T582" i="16"/>
  <c r="S582" i="16"/>
  <c r="R582" i="16"/>
  <c r="Q582" i="16"/>
  <c r="P582" i="16"/>
  <c r="O582" i="16"/>
  <c r="N582" i="16"/>
  <c r="M582" i="16"/>
  <c r="L582" i="16"/>
  <c r="K582" i="16"/>
  <c r="J582" i="16"/>
  <c r="I582" i="16"/>
  <c r="H582" i="16"/>
  <c r="G582" i="16"/>
  <c r="F582" i="16"/>
  <c r="E582" i="16"/>
  <c r="D582" i="16"/>
  <c r="C582" i="16"/>
  <c r="U581" i="16"/>
  <c r="T581" i="16"/>
  <c r="S581" i="16"/>
  <c r="R581" i="16"/>
  <c r="Q581" i="16"/>
  <c r="P581" i="16"/>
  <c r="O581" i="16"/>
  <c r="N581" i="16"/>
  <c r="M581" i="16"/>
  <c r="L581" i="16"/>
  <c r="K581" i="16"/>
  <c r="J581" i="16"/>
  <c r="I581" i="16"/>
  <c r="H581" i="16"/>
  <c r="G581" i="16"/>
  <c r="F581" i="16"/>
  <c r="E581" i="16"/>
  <c r="D581" i="16"/>
  <c r="C581" i="16"/>
  <c r="U580" i="16"/>
  <c r="T580" i="16"/>
  <c r="S580" i="16"/>
  <c r="R580" i="16"/>
  <c r="Q580" i="16"/>
  <c r="P580" i="16"/>
  <c r="O580" i="16"/>
  <c r="N580" i="16"/>
  <c r="M580" i="16"/>
  <c r="L580" i="16"/>
  <c r="K580" i="16"/>
  <c r="J580" i="16"/>
  <c r="I580" i="16"/>
  <c r="H580" i="16"/>
  <c r="G580" i="16"/>
  <c r="F580" i="16"/>
  <c r="E580" i="16"/>
  <c r="D580" i="16"/>
  <c r="C580" i="16"/>
  <c r="U579" i="16"/>
  <c r="T579" i="16"/>
  <c r="S579" i="16"/>
  <c r="R579" i="16"/>
  <c r="Q579" i="16"/>
  <c r="P579" i="16"/>
  <c r="O579" i="16"/>
  <c r="N579" i="16"/>
  <c r="M579" i="16"/>
  <c r="L579" i="16"/>
  <c r="K579" i="16"/>
  <c r="J579" i="16"/>
  <c r="I579" i="16"/>
  <c r="H579" i="16"/>
  <c r="G579" i="16"/>
  <c r="F579" i="16"/>
  <c r="E579" i="16"/>
  <c r="D579" i="16"/>
  <c r="C579" i="16"/>
  <c r="U578" i="16"/>
  <c r="T578" i="16"/>
  <c r="S578" i="16"/>
  <c r="R578" i="16"/>
  <c r="Q578" i="16"/>
  <c r="P578" i="16"/>
  <c r="O578" i="16"/>
  <c r="N578" i="16"/>
  <c r="M578" i="16"/>
  <c r="L578" i="16"/>
  <c r="K578" i="16"/>
  <c r="J578" i="16"/>
  <c r="I578" i="16"/>
  <c r="H578" i="16"/>
  <c r="G578" i="16"/>
  <c r="F578" i="16"/>
  <c r="E578" i="16"/>
  <c r="D578" i="16"/>
  <c r="C578" i="16"/>
  <c r="U577" i="16"/>
  <c r="T577" i="16"/>
  <c r="S577" i="16"/>
  <c r="R577" i="16"/>
  <c r="Q577" i="16"/>
  <c r="P577" i="16"/>
  <c r="O577" i="16"/>
  <c r="N577" i="16"/>
  <c r="M577" i="16"/>
  <c r="L577" i="16"/>
  <c r="K577" i="16"/>
  <c r="J577" i="16"/>
  <c r="I577" i="16"/>
  <c r="H577" i="16"/>
  <c r="G577" i="16"/>
  <c r="F577" i="16"/>
  <c r="E577" i="16"/>
  <c r="D577" i="16"/>
  <c r="C577" i="16"/>
  <c r="U576" i="16"/>
  <c r="T576" i="16"/>
  <c r="S576" i="16"/>
  <c r="R576" i="16"/>
  <c r="Q576" i="16"/>
  <c r="P576" i="16"/>
  <c r="O576" i="16"/>
  <c r="N576" i="16"/>
  <c r="M576" i="16"/>
  <c r="L576" i="16"/>
  <c r="K576" i="16"/>
  <c r="J576" i="16"/>
  <c r="I576" i="16"/>
  <c r="H576" i="16"/>
  <c r="G576" i="16"/>
  <c r="F576" i="16"/>
  <c r="E576" i="16"/>
  <c r="D576" i="16"/>
  <c r="C576" i="16"/>
  <c r="U453" i="16"/>
  <c r="T453" i="16"/>
  <c r="S453" i="16"/>
  <c r="R453" i="16"/>
  <c r="Q453" i="16"/>
  <c r="P453" i="16"/>
  <c r="O453" i="16"/>
  <c r="N453" i="16"/>
  <c r="M453" i="16"/>
  <c r="L453" i="16"/>
  <c r="K453" i="16"/>
  <c r="J453" i="16"/>
  <c r="I453" i="16"/>
  <c r="H453" i="16"/>
  <c r="G453" i="16"/>
  <c r="F453" i="16"/>
  <c r="E453" i="16"/>
  <c r="D453" i="16"/>
  <c r="C453" i="16"/>
  <c r="U452" i="16"/>
  <c r="T452" i="16"/>
  <c r="S452" i="16"/>
  <c r="R452" i="16"/>
  <c r="Q452" i="16"/>
  <c r="P452" i="16"/>
  <c r="O452" i="16"/>
  <c r="N452" i="16"/>
  <c r="M452" i="16"/>
  <c r="L452" i="16"/>
  <c r="K452" i="16"/>
  <c r="J452" i="16"/>
  <c r="I452" i="16"/>
  <c r="H452" i="16"/>
  <c r="G452" i="16"/>
  <c r="F452" i="16"/>
  <c r="E452" i="16"/>
  <c r="D452" i="16"/>
  <c r="C452" i="16"/>
  <c r="U451" i="16"/>
  <c r="T451" i="16"/>
  <c r="S451" i="16"/>
  <c r="R451" i="16"/>
  <c r="Q451" i="16"/>
  <c r="P451" i="16"/>
  <c r="O451" i="16"/>
  <c r="N451" i="16"/>
  <c r="M451" i="16"/>
  <c r="L451" i="16"/>
  <c r="K451" i="16"/>
  <c r="J451" i="16"/>
  <c r="I451" i="16"/>
  <c r="H451" i="16"/>
  <c r="G451" i="16"/>
  <c r="F451" i="16"/>
  <c r="E451" i="16"/>
  <c r="D451" i="16"/>
  <c r="C451" i="16"/>
  <c r="U450" i="16"/>
  <c r="T450" i="16"/>
  <c r="S450" i="16"/>
  <c r="R450" i="16"/>
  <c r="Q450" i="16"/>
  <c r="P450" i="16"/>
  <c r="O450" i="16"/>
  <c r="N450" i="16"/>
  <c r="M450" i="16"/>
  <c r="L450" i="16"/>
  <c r="K450" i="16"/>
  <c r="J450" i="16"/>
  <c r="I450" i="16"/>
  <c r="H450" i="16"/>
  <c r="G450" i="16"/>
  <c r="F450" i="16"/>
  <c r="E450" i="16"/>
  <c r="D450" i="16"/>
  <c r="C450" i="16"/>
  <c r="U449" i="16"/>
  <c r="T449" i="16"/>
  <c r="S449" i="16"/>
  <c r="R449" i="16"/>
  <c r="Q449" i="16"/>
  <c r="P449" i="16"/>
  <c r="O449" i="16"/>
  <c r="N449" i="16"/>
  <c r="M449" i="16"/>
  <c r="L449" i="16"/>
  <c r="K449" i="16"/>
  <c r="J449" i="16"/>
  <c r="I449" i="16"/>
  <c r="H449" i="16"/>
  <c r="G449" i="16"/>
  <c r="F449" i="16"/>
  <c r="E449" i="16"/>
  <c r="D449" i="16"/>
  <c r="C449" i="16"/>
  <c r="U448" i="16"/>
  <c r="T448" i="16"/>
  <c r="S448" i="16"/>
  <c r="R448" i="16"/>
  <c r="Q448" i="16"/>
  <c r="P448" i="16"/>
  <c r="O448" i="16"/>
  <c r="N448" i="16"/>
  <c r="M448" i="16"/>
  <c r="L448" i="16"/>
  <c r="K448" i="16"/>
  <c r="J448" i="16"/>
  <c r="I448" i="16"/>
  <c r="H448" i="16"/>
  <c r="G448" i="16"/>
  <c r="F448" i="16"/>
  <c r="E448" i="16"/>
  <c r="D448" i="16"/>
  <c r="C448" i="16"/>
  <c r="U447" i="16"/>
  <c r="T447" i="16"/>
  <c r="S447" i="16"/>
  <c r="R447" i="16"/>
  <c r="Q447" i="16"/>
  <c r="P447" i="16"/>
  <c r="O447" i="16"/>
  <c r="N447" i="16"/>
  <c r="M447" i="16"/>
  <c r="L447" i="16"/>
  <c r="K447" i="16"/>
  <c r="J447" i="16"/>
  <c r="I447" i="16"/>
  <c r="H447" i="16"/>
  <c r="G447" i="16"/>
  <c r="F447" i="16"/>
  <c r="E447" i="16"/>
  <c r="D447" i="16"/>
  <c r="C447" i="16"/>
  <c r="U446" i="16"/>
  <c r="T446" i="16"/>
  <c r="S446" i="16"/>
  <c r="R446" i="16"/>
  <c r="Q446" i="16"/>
  <c r="P446" i="16"/>
  <c r="O446" i="16"/>
  <c r="N446" i="16"/>
  <c r="M446" i="16"/>
  <c r="L446" i="16"/>
  <c r="K446" i="16"/>
  <c r="J446" i="16"/>
  <c r="I446" i="16"/>
  <c r="H446" i="16"/>
  <c r="G446" i="16"/>
  <c r="F446" i="16"/>
  <c r="E446" i="16"/>
  <c r="D446" i="16"/>
  <c r="C446" i="16"/>
  <c r="U353" i="16"/>
  <c r="T353" i="16"/>
  <c r="S353" i="16"/>
  <c r="R353" i="16"/>
  <c r="Q353" i="16"/>
  <c r="P353" i="16"/>
  <c r="O353" i="16"/>
  <c r="N353" i="16"/>
  <c r="M353" i="16"/>
  <c r="L353" i="16"/>
  <c r="K353" i="16"/>
  <c r="J353" i="16"/>
  <c r="I353" i="16"/>
  <c r="H353" i="16"/>
  <c r="G353" i="16"/>
  <c r="F353" i="16"/>
  <c r="E353" i="16"/>
  <c r="D353" i="16"/>
  <c r="C353" i="16"/>
  <c r="U352" i="16"/>
  <c r="T352" i="16"/>
  <c r="S352" i="16"/>
  <c r="R352" i="16"/>
  <c r="Q352" i="16"/>
  <c r="P352" i="16"/>
  <c r="O352" i="16"/>
  <c r="N352" i="16"/>
  <c r="M352" i="16"/>
  <c r="L352" i="16"/>
  <c r="K352" i="16"/>
  <c r="J352" i="16"/>
  <c r="I352" i="16"/>
  <c r="H352" i="16"/>
  <c r="G352" i="16"/>
  <c r="F352" i="16"/>
  <c r="E352" i="16"/>
  <c r="D352" i="16"/>
  <c r="C352" i="16"/>
  <c r="U351" i="16"/>
  <c r="T351" i="16"/>
  <c r="S351" i="16"/>
  <c r="R351" i="16"/>
  <c r="Q351" i="16"/>
  <c r="P351" i="16"/>
  <c r="O351" i="16"/>
  <c r="N351" i="16"/>
  <c r="M351" i="16"/>
  <c r="L351" i="16"/>
  <c r="K351" i="16"/>
  <c r="J351" i="16"/>
  <c r="I351" i="16"/>
  <c r="H351" i="16"/>
  <c r="G351" i="16"/>
  <c r="F351" i="16"/>
  <c r="E351" i="16"/>
  <c r="D351" i="16"/>
  <c r="C351" i="16"/>
  <c r="U350" i="16"/>
  <c r="T350" i="16"/>
  <c r="S350" i="16"/>
  <c r="R350" i="16"/>
  <c r="Q350" i="16"/>
  <c r="P350" i="16"/>
  <c r="O350" i="16"/>
  <c r="N350" i="16"/>
  <c r="M350" i="16"/>
  <c r="L350" i="16"/>
  <c r="K350" i="16"/>
  <c r="J350" i="16"/>
  <c r="I350" i="16"/>
  <c r="H350" i="16"/>
  <c r="G350" i="16"/>
  <c r="F350" i="16"/>
  <c r="E350" i="16"/>
  <c r="D350" i="16"/>
  <c r="C350" i="16"/>
  <c r="U349" i="16"/>
  <c r="T349" i="16"/>
  <c r="S349" i="16"/>
  <c r="R349" i="16"/>
  <c r="Q349" i="16"/>
  <c r="P349" i="16"/>
  <c r="O349" i="16"/>
  <c r="N349" i="16"/>
  <c r="M349" i="16"/>
  <c r="L349" i="16"/>
  <c r="K349" i="16"/>
  <c r="J349" i="16"/>
  <c r="I349" i="16"/>
  <c r="H349" i="16"/>
  <c r="G349" i="16"/>
  <c r="F349" i="16"/>
  <c r="E349" i="16"/>
  <c r="D349" i="16"/>
  <c r="C349" i="16"/>
  <c r="U348" i="16"/>
  <c r="T348" i="16"/>
  <c r="S348" i="16"/>
  <c r="R348" i="16"/>
  <c r="Q348" i="16"/>
  <c r="P348" i="16"/>
  <c r="O348" i="16"/>
  <c r="N348" i="16"/>
  <c r="M348" i="16"/>
  <c r="L348" i="16"/>
  <c r="K348" i="16"/>
  <c r="J348" i="16"/>
  <c r="I348" i="16"/>
  <c r="H348" i="16"/>
  <c r="G348" i="16"/>
  <c r="F348" i="16"/>
  <c r="E348" i="16"/>
  <c r="D348" i="16"/>
  <c r="C348" i="16"/>
  <c r="U347" i="16"/>
  <c r="T347" i="16"/>
  <c r="S347" i="16"/>
  <c r="R347" i="16"/>
  <c r="Q347" i="16"/>
  <c r="P347" i="16"/>
  <c r="O347" i="16"/>
  <c r="N347" i="16"/>
  <c r="M347" i="16"/>
  <c r="L347" i="16"/>
  <c r="K347" i="16"/>
  <c r="J347" i="16"/>
  <c r="I347" i="16"/>
  <c r="H347" i="16"/>
  <c r="G347" i="16"/>
  <c r="F347" i="16"/>
  <c r="E347" i="16"/>
  <c r="D347" i="16"/>
  <c r="C347" i="16"/>
  <c r="U346" i="16"/>
  <c r="T346" i="16"/>
  <c r="S346" i="16"/>
  <c r="R346" i="16"/>
  <c r="Q346" i="16"/>
  <c r="P346" i="16"/>
  <c r="O346" i="16"/>
  <c r="N346" i="16"/>
  <c r="M346" i="16"/>
  <c r="L346" i="16"/>
  <c r="K346" i="16"/>
  <c r="J346" i="16"/>
  <c r="I346" i="16"/>
  <c r="H346" i="16"/>
  <c r="G346" i="16"/>
  <c r="F346" i="16"/>
  <c r="E346" i="16"/>
  <c r="D346" i="16"/>
  <c r="C346" i="16"/>
  <c r="U272" i="16"/>
  <c r="T272" i="16"/>
  <c r="S272" i="16"/>
  <c r="R272" i="16"/>
  <c r="Q272" i="16"/>
  <c r="P272" i="16"/>
  <c r="O272" i="16"/>
  <c r="N272" i="16"/>
  <c r="M272" i="16"/>
  <c r="L272" i="16"/>
  <c r="K272" i="16"/>
  <c r="J272" i="16"/>
  <c r="I272" i="16"/>
  <c r="H272" i="16"/>
  <c r="G272" i="16"/>
  <c r="F272" i="16"/>
  <c r="E272" i="16"/>
  <c r="D272" i="16"/>
  <c r="C272" i="16"/>
  <c r="U271" i="16"/>
  <c r="T271" i="16"/>
  <c r="S271" i="16"/>
  <c r="R271" i="16"/>
  <c r="Q271" i="16"/>
  <c r="P271" i="16"/>
  <c r="O271" i="16"/>
  <c r="N271" i="16"/>
  <c r="M271" i="16"/>
  <c r="L271" i="16"/>
  <c r="K271" i="16"/>
  <c r="J271" i="16"/>
  <c r="I271" i="16"/>
  <c r="H271" i="16"/>
  <c r="G271" i="16"/>
  <c r="F271" i="16"/>
  <c r="E271" i="16"/>
  <c r="D271" i="16"/>
  <c r="C271" i="16"/>
  <c r="U270" i="16"/>
  <c r="T270" i="16"/>
  <c r="S270" i="16"/>
  <c r="R270" i="16"/>
  <c r="Q270" i="16"/>
  <c r="P270" i="16"/>
  <c r="O270" i="16"/>
  <c r="N270" i="16"/>
  <c r="M270" i="16"/>
  <c r="L270" i="16"/>
  <c r="K270" i="16"/>
  <c r="J270" i="16"/>
  <c r="I270" i="16"/>
  <c r="H270" i="16"/>
  <c r="G270" i="16"/>
  <c r="F270" i="16"/>
  <c r="E270" i="16"/>
  <c r="D270" i="16"/>
  <c r="C270" i="16"/>
  <c r="U269" i="16"/>
  <c r="T269" i="16"/>
  <c r="S269" i="16"/>
  <c r="R269" i="16"/>
  <c r="Q269" i="16"/>
  <c r="P269" i="16"/>
  <c r="O269" i="16"/>
  <c r="N269" i="16"/>
  <c r="M269" i="16"/>
  <c r="L269" i="16"/>
  <c r="K269" i="16"/>
  <c r="J269" i="16"/>
  <c r="I269" i="16"/>
  <c r="H269" i="16"/>
  <c r="G269" i="16"/>
  <c r="F269" i="16"/>
  <c r="E269" i="16"/>
  <c r="D269" i="16"/>
  <c r="C269" i="16"/>
  <c r="U268" i="16"/>
  <c r="T268" i="16"/>
  <c r="S268" i="16"/>
  <c r="R268" i="16"/>
  <c r="Q268" i="16"/>
  <c r="P268" i="16"/>
  <c r="O268" i="16"/>
  <c r="N268" i="16"/>
  <c r="M268" i="16"/>
  <c r="L268" i="16"/>
  <c r="K268" i="16"/>
  <c r="J268" i="16"/>
  <c r="I268" i="16"/>
  <c r="H268" i="16"/>
  <c r="G268" i="16"/>
  <c r="F268" i="16"/>
  <c r="E268" i="16"/>
  <c r="D268" i="16"/>
  <c r="C268" i="16"/>
  <c r="U267" i="16"/>
  <c r="T267" i="16"/>
  <c r="S267" i="16"/>
  <c r="R267" i="16"/>
  <c r="Q267" i="16"/>
  <c r="P267" i="16"/>
  <c r="O267" i="16"/>
  <c r="N267" i="16"/>
  <c r="M267" i="16"/>
  <c r="L267" i="16"/>
  <c r="K267" i="16"/>
  <c r="J267" i="16"/>
  <c r="I267" i="16"/>
  <c r="H267" i="16"/>
  <c r="G267" i="16"/>
  <c r="F267" i="16"/>
  <c r="E267" i="16"/>
  <c r="D267" i="16"/>
  <c r="C267" i="16"/>
  <c r="U266" i="16"/>
  <c r="T266" i="16"/>
  <c r="S266" i="16"/>
  <c r="R266" i="16"/>
  <c r="Q266" i="16"/>
  <c r="P266" i="16"/>
  <c r="O266" i="16"/>
  <c r="N266" i="16"/>
  <c r="M266" i="16"/>
  <c r="L266" i="16"/>
  <c r="K266" i="16"/>
  <c r="J266" i="16"/>
  <c r="I266" i="16"/>
  <c r="H266" i="16"/>
  <c r="G266" i="16"/>
  <c r="F266" i="16"/>
  <c r="E266" i="16"/>
  <c r="D266" i="16"/>
  <c r="C266" i="16"/>
  <c r="U265" i="16"/>
  <c r="T265" i="16"/>
  <c r="S265" i="16"/>
  <c r="R265" i="16"/>
  <c r="Q265" i="16"/>
  <c r="P265" i="16"/>
  <c r="O265" i="16"/>
  <c r="N265" i="16"/>
  <c r="M265" i="16"/>
  <c r="L265" i="16"/>
  <c r="K265" i="16"/>
  <c r="J265" i="16"/>
  <c r="I265" i="16"/>
  <c r="H265" i="16"/>
  <c r="G265" i="16"/>
  <c r="F265" i="16"/>
  <c r="E265" i="16"/>
  <c r="D265" i="16"/>
  <c r="C265" i="16"/>
  <c r="U182" i="16"/>
  <c r="T182" i="16"/>
  <c r="S182" i="16"/>
  <c r="R182" i="16"/>
  <c r="Q182" i="16"/>
  <c r="P182" i="16"/>
  <c r="O182" i="16"/>
  <c r="N182" i="16"/>
  <c r="M182" i="16"/>
  <c r="L182" i="16"/>
  <c r="K182" i="16"/>
  <c r="J182" i="16"/>
  <c r="I182" i="16"/>
  <c r="H182" i="16"/>
  <c r="G182" i="16"/>
  <c r="F182" i="16"/>
  <c r="E182" i="16"/>
  <c r="D182" i="16"/>
  <c r="C182" i="16"/>
  <c r="U181" i="16"/>
  <c r="T181" i="16"/>
  <c r="S181" i="16"/>
  <c r="R181" i="16"/>
  <c r="Q181" i="16"/>
  <c r="P181" i="16"/>
  <c r="O181" i="16"/>
  <c r="N181" i="16"/>
  <c r="M181" i="16"/>
  <c r="L181" i="16"/>
  <c r="K181" i="16"/>
  <c r="J181" i="16"/>
  <c r="I181" i="16"/>
  <c r="H181" i="16"/>
  <c r="G181" i="16"/>
  <c r="F181" i="16"/>
  <c r="E181" i="16"/>
  <c r="D181" i="16"/>
  <c r="C181" i="16"/>
  <c r="U180" i="16"/>
  <c r="T180" i="16"/>
  <c r="S180" i="16"/>
  <c r="R180" i="16"/>
  <c r="Q180" i="16"/>
  <c r="P180" i="16"/>
  <c r="O180" i="16"/>
  <c r="N180" i="16"/>
  <c r="M180" i="16"/>
  <c r="L180" i="16"/>
  <c r="K180" i="16"/>
  <c r="J180" i="16"/>
  <c r="I180" i="16"/>
  <c r="H180" i="16"/>
  <c r="G180" i="16"/>
  <c r="F180" i="16"/>
  <c r="E180" i="16"/>
  <c r="D180" i="16"/>
  <c r="C180" i="16"/>
  <c r="U179" i="16"/>
  <c r="T179" i="16"/>
  <c r="S179" i="16"/>
  <c r="R179" i="16"/>
  <c r="Q179" i="16"/>
  <c r="P179" i="16"/>
  <c r="O179" i="16"/>
  <c r="N179" i="16"/>
  <c r="M179" i="16"/>
  <c r="L179" i="16"/>
  <c r="K179" i="16"/>
  <c r="J179" i="16"/>
  <c r="I179" i="16"/>
  <c r="H179" i="16"/>
  <c r="G179" i="16"/>
  <c r="F179" i="16"/>
  <c r="E179" i="16"/>
  <c r="D179" i="16"/>
  <c r="C179" i="16"/>
  <c r="U178" i="16"/>
  <c r="T178" i="16"/>
  <c r="S178" i="16"/>
  <c r="R178" i="16"/>
  <c r="Q178" i="16"/>
  <c r="P178" i="16"/>
  <c r="O178" i="16"/>
  <c r="N178" i="16"/>
  <c r="M178" i="16"/>
  <c r="L178" i="16"/>
  <c r="K178" i="16"/>
  <c r="J178" i="16"/>
  <c r="I178" i="16"/>
  <c r="H178" i="16"/>
  <c r="G178" i="16"/>
  <c r="F178" i="16"/>
  <c r="E178" i="16"/>
  <c r="D178" i="16"/>
  <c r="C178" i="16"/>
  <c r="U177" i="16"/>
  <c r="T177" i="16"/>
  <c r="S177" i="16"/>
  <c r="R177" i="16"/>
  <c r="Q177" i="16"/>
  <c r="P177" i="16"/>
  <c r="O177" i="16"/>
  <c r="N177" i="16"/>
  <c r="M177" i="16"/>
  <c r="L177" i="16"/>
  <c r="K177" i="16"/>
  <c r="J177" i="16"/>
  <c r="I177" i="16"/>
  <c r="H177" i="16"/>
  <c r="G177" i="16"/>
  <c r="F177" i="16"/>
  <c r="E177" i="16"/>
  <c r="D177" i="16"/>
  <c r="C177" i="16"/>
  <c r="U176" i="16"/>
  <c r="T176" i="16"/>
  <c r="S176" i="16"/>
  <c r="R176" i="16"/>
  <c r="Q176" i="16"/>
  <c r="P176" i="16"/>
  <c r="O176" i="16"/>
  <c r="N176" i="16"/>
  <c r="M176" i="16"/>
  <c r="L176" i="16"/>
  <c r="K176" i="16"/>
  <c r="J176" i="16"/>
  <c r="I176" i="16"/>
  <c r="H176" i="16"/>
  <c r="G176" i="16"/>
  <c r="F176" i="16"/>
  <c r="E176" i="16"/>
  <c r="D176" i="16"/>
  <c r="C176" i="16"/>
  <c r="U175" i="16"/>
  <c r="T175" i="16"/>
  <c r="S175" i="16"/>
  <c r="R175" i="16"/>
  <c r="Q175" i="16"/>
  <c r="P175" i="16"/>
  <c r="O175" i="16"/>
  <c r="N175" i="16"/>
  <c r="M175" i="16"/>
  <c r="L175" i="16"/>
  <c r="K175" i="16"/>
  <c r="J175" i="16"/>
  <c r="I175" i="16"/>
  <c r="H175" i="16"/>
  <c r="G175" i="16"/>
  <c r="F175" i="16"/>
  <c r="E175" i="16"/>
  <c r="D175" i="16"/>
  <c r="C175" i="16"/>
  <c r="U62" i="16"/>
  <c r="T62" i="16"/>
  <c r="S62" i="16"/>
  <c r="R62" i="16"/>
  <c r="Q62" i="16"/>
  <c r="P62" i="16"/>
  <c r="O62" i="16"/>
  <c r="N62" i="16"/>
  <c r="M62" i="16"/>
  <c r="L62" i="16"/>
  <c r="K62" i="16"/>
  <c r="J62" i="16"/>
  <c r="I62" i="16"/>
  <c r="H62" i="16"/>
  <c r="G62" i="16"/>
  <c r="F62" i="16"/>
  <c r="E62" i="16"/>
  <c r="D62" i="16"/>
  <c r="C62" i="16"/>
  <c r="U61" i="16"/>
  <c r="T61" i="16"/>
  <c r="S61" i="16"/>
  <c r="R61" i="16"/>
  <c r="Q61" i="16"/>
  <c r="P61" i="16"/>
  <c r="O61" i="16"/>
  <c r="N61" i="16"/>
  <c r="M61" i="16"/>
  <c r="L61" i="16"/>
  <c r="K61" i="16"/>
  <c r="J61" i="16"/>
  <c r="I61" i="16"/>
  <c r="H61" i="16"/>
  <c r="G61" i="16"/>
  <c r="F61" i="16"/>
  <c r="E61" i="16"/>
  <c r="D61" i="16"/>
  <c r="C61" i="16"/>
  <c r="U60" i="16"/>
  <c r="T60" i="16"/>
  <c r="S60" i="16"/>
  <c r="R60" i="16"/>
  <c r="Q60" i="16"/>
  <c r="P60" i="16"/>
  <c r="O60" i="16"/>
  <c r="N60" i="16"/>
  <c r="M60" i="16"/>
  <c r="L60" i="16"/>
  <c r="K60" i="16"/>
  <c r="J60" i="16"/>
  <c r="I60" i="16"/>
  <c r="H60" i="16"/>
  <c r="G60" i="16"/>
  <c r="F60" i="16"/>
  <c r="E60" i="16"/>
  <c r="D60" i="16"/>
  <c r="C60" i="16"/>
  <c r="U59" i="16"/>
  <c r="T59" i="16"/>
  <c r="S59" i="16"/>
  <c r="R59" i="16"/>
  <c r="Q59" i="16"/>
  <c r="P59" i="16"/>
  <c r="O59" i="16"/>
  <c r="N59" i="16"/>
  <c r="M59" i="16"/>
  <c r="L59" i="16"/>
  <c r="K59" i="16"/>
  <c r="J59" i="16"/>
  <c r="I59" i="16"/>
  <c r="H59" i="16"/>
  <c r="G59" i="16"/>
  <c r="F59" i="16"/>
  <c r="E59" i="16"/>
  <c r="D59" i="16"/>
  <c r="C59" i="16"/>
  <c r="U58" i="16"/>
  <c r="T58" i="16"/>
  <c r="S58" i="16"/>
  <c r="R58" i="16"/>
  <c r="Q58" i="16"/>
  <c r="P58" i="16"/>
  <c r="O58" i="16"/>
  <c r="N58" i="16"/>
  <c r="M58" i="16"/>
  <c r="L58" i="16"/>
  <c r="K58" i="16"/>
  <c r="J58" i="16"/>
  <c r="I58" i="16"/>
  <c r="H58" i="16"/>
  <c r="G58" i="16"/>
  <c r="F58" i="16"/>
  <c r="E58" i="16"/>
  <c r="D58" i="16"/>
  <c r="C58" i="16"/>
  <c r="U57" i="16"/>
  <c r="T57" i="16"/>
  <c r="S57" i="16"/>
  <c r="R57" i="16"/>
  <c r="Q57" i="16"/>
  <c r="P57" i="16"/>
  <c r="O57" i="16"/>
  <c r="N57" i="16"/>
  <c r="M57" i="16"/>
  <c r="L57" i="16"/>
  <c r="K57" i="16"/>
  <c r="J57" i="16"/>
  <c r="I57" i="16"/>
  <c r="H57" i="16"/>
  <c r="G57" i="16"/>
  <c r="F57" i="16"/>
  <c r="E57" i="16"/>
  <c r="D57" i="16"/>
  <c r="C57" i="16"/>
  <c r="U56" i="16"/>
  <c r="T56" i="16"/>
  <c r="S56" i="16"/>
  <c r="R56" i="16"/>
  <c r="Q56" i="16"/>
  <c r="P56" i="16"/>
  <c r="O56" i="16"/>
  <c r="N56" i="16"/>
  <c r="M56" i="16"/>
  <c r="L56" i="16"/>
  <c r="K56" i="16"/>
  <c r="J56" i="16"/>
  <c r="I56" i="16"/>
  <c r="H56" i="16"/>
  <c r="G56" i="16"/>
  <c r="F56" i="16"/>
  <c r="E56" i="16"/>
  <c r="D56" i="16"/>
  <c r="C56" i="16"/>
  <c r="U55" i="16"/>
  <c r="T55" i="16"/>
  <c r="S55" i="16"/>
  <c r="R55" i="16"/>
  <c r="Q55" i="16"/>
  <c r="P55" i="16"/>
  <c r="O55" i="16"/>
  <c r="N55" i="16"/>
  <c r="M55" i="16"/>
  <c r="L55" i="16"/>
  <c r="K55" i="16"/>
  <c r="J55" i="16"/>
  <c r="I55" i="16"/>
  <c r="H55" i="16"/>
  <c r="G55" i="16"/>
  <c r="F55" i="16"/>
  <c r="E55" i="16"/>
  <c r="D55" i="16"/>
  <c r="C55" i="16"/>
  <c r="U21" i="16"/>
  <c r="T21" i="16"/>
  <c r="T10" i="16" s="1"/>
  <c r="S21" i="16"/>
  <c r="R21" i="16"/>
  <c r="Q21" i="16"/>
  <c r="P21" i="16"/>
  <c r="P10" i="16" s="1"/>
  <c r="O21" i="16"/>
  <c r="N21" i="16"/>
  <c r="M21" i="16"/>
  <c r="L21" i="16"/>
  <c r="L10" i="16" s="1"/>
  <c r="K21" i="16"/>
  <c r="J21" i="16"/>
  <c r="I21" i="16"/>
  <c r="H21" i="16"/>
  <c r="H10" i="16" s="1"/>
  <c r="G21" i="16"/>
  <c r="F21" i="16"/>
  <c r="E21" i="16"/>
  <c r="D21" i="16"/>
  <c r="D10" i="16" s="1"/>
  <c r="C21" i="16"/>
  <c r="U20" i="16"/>
  <c r="T20" i="16"/>
  <c r="S20" i="16"/>
  <c r="S9" i="16" s="1"/>
  <c r="R20" i="16"/>
  <c r="Q20" i="16"/>
  <c r="P20" i="16"/>
  <c r="O20" i="16"/>
  <c r="O9" i="16" s="1"/>
  <c r="N20" i="16"/>
  <c r="M20" i="16"/>
  <c r="L20" i="16"/>
  <c r="K20" i="16"/>
  <c r="K9" i="16" s="1"/>
  <c r="J20" i="16"/>
  <c r="I20" i="16"/>
  <c r="H20" i="16"/>
  <c r="G20" i="16"/>
  <c r="G9" i="16" s="1"/>
  <c r="F20" i="16"/>
  <c r="E20" i="16"/>
  <c r="D20" i="16"/>
  <c r="C20" i="16"/>
  <c r="C9" i="16" s="1"/>
  <c r="U19" i="16"/>
  <c r="T19" i="16"/>
  <c r="S19" i="16"/>
  <c r="R19" i="16"/>
  <c r="R8" i="16" s="1"/>
  <c r="Q19" i="16"/>
  <c r="P19" i="16"/>
  <c r="O19" i="16"/>
  <c r="N19" i="16"/>
  <c r="N8" i="16" s="1"/>
  <c r="M19" i="16"/>
  <c r="L19" i="16"/>
  <c r="K19" i="16"/>
  <c r="J19" i="16"/>
  <c r="J8" i="16" s="1"/>
  <c r="I19" i="16"/>
  <c r="H19" i="16"/>
  <c r="G19" i="16"/>
  <c r="F19" i="16"/>
  <c r="F8" i="16" s="1"/>
  <c r="E19" i="16"/>
  <c r="D19" i="16"/>
  <c r="C19" i="16"/>
  <c r="U18" i="16"/>
  <c r="U7" i="16" s="1"/>
  <c r="T18" i="16"/>
  <c r="S18" i="16"/>
  <c r="R18" i="16"/>
  <c r="Q18" i="16"/>
  <c r="Q7" i="16" s="1"/>
  <c r="P18" i="16"/>
  <c r="O18" i="16"/>
  <c r="N18" i="16"/>
  <c r="M18" i="16"/>
  <c r="M7" i="16" s="1"/>
  <c r="L18" i="16"/>
  <c r="K18" i="16"/>
  <c r="J18" i="16"/>
  <c r="I18" i="16"/>
  <c r="I7" i="16" s="1"/>
  <c r="H18" i="16"/>
  <c r="G18" i="16"/>
  <c r="F18" i="16"/>
  <c r="E18" i="16"/>
  <c r="E7" i="16" s="1"/>
  <c r="D18" i="16"/>
  <c r="C18" i="16"/>
  <c r="U17" i="16"/>
  <c r="T17" i="16"/>
  <c r="T6" i="16" s="1"/>
  <c r="S17" i="16"/>
  <c r="R17" i="16"/>
  <c r="Q17" i="16"/>
  <c r="P17" i="16"/>
  <c r="P6" i="16" s="1"/>
  <c r="O17" i="16"/>
  <c r="N17" i="16"/>
  <c r="M17" i="16"/>
  <c r="L17" i="16"/>
  <c r="L6" i="16" s="1"/>
  <c r="K17" i="16"/>
  <c r="J17" i="16"/>
  <c r="I17" i="16"/>
  <c r="H17" i="16"/>
  <c r="H6" i="16" s="1"/>
  <c r="G17" i="16"/>
  <c r="F17" i="16"/>
  <c r="E17" i="16"/>
  <c r="D17" i="16"/>
  <c r="D6" i="16" s="1"/>
  <c r="C17" i="16"/>
  <c r="U16" i="16"/>
  <c r="T16" i="16"/>
  <c r="S16" i="16"/>
  <c r="S5" i="16" s="1"/>
  <c r="R16" i="16"/>
  <c r="Q16" i="16"/>
  <c r="P16" i="16"/>
  <c r="O16" i="16"/>
  <c r="O5" i="16" s="1"/>
  <c r="N16" i="16"/>
  <c r="M16" i="16"/>
  <c r="L16" i="16"/>
  <c r="K16" i="16"/>
  <c r="K5" i="16" s="1"/>
  <c r="J16" i="16"/>
  <c r="I16" i="16"/>
  <c r="H16" i="16"/>
  <c r="G16" i="16"/>
  <c r="G5" i="16" s="1"/>
  <c r="F16" i="16"/>
  <c r="E16" i="16"/>
  <c r="D16" i="16"/>
  <c r="C16" i="16"/>
  <c r="C5" i="16" s="1"/>
  <c r="U15" i="16"/>
  <c r="T15" i="16"/>
  <c r="S15" i="16"/>
  <c r="R15" i="16"/>
  <c r="R4" i="16" s="1"/>
  <c r="Q15" i="16"/>
  <c r="P15" i="16"/>
  <c r="O15" i="16"/>
  <c r="N15" i="16"/>
  <c r="N4" i="16" s="1"/>
  <c r="M15" i="16"/>
  <c r="L15" i="16"/>
  <c r="K15" i="16"/>
  <c r="J15" i="16"/>
  <c r="J4" i="16" s="1"/>
  <c r="I15" i="16"/>
  <c r="H15" i="16"/>
  <c r="G15" i="16"/>
  <c r="F15" i="16"/>
  <c r="F4" i="16" s="1"/>
  <c r="E15" i="16"/>
  <c r="D15" i="16"/>
  <c r="C15" i="16"/>
  <c r="S14" i="16"/>
  <c r="R14" i="16"/>
  <c r="Q14" i="16"/>
  <c r="P14" i="16"/>
  <c r="O14" i="16"/>
  <c r="N14" i="16"/>
  <c r="M14" i="16"/>
  <c r="L14" i="16"/>
  <c r="K14" i="16"/>
  <c r="J14" i="16"/>
  <c r="I14" i="16"/>
  <c r="H14" i="16"/>
  <c r="G14" i="16"/>
  <c r="F14" i="16"/>
  <c r="E14" i="16"/>
  <c r="D14" i="16"/>
  <c r="C14" i="16"/>
  <c r="U10" i="16"/>
  <c r="S10" i="16"/>
  <c r="Q10" i="16"/>
  <c r="O10" i="16"/>
  <c r="M10" i="16"/>
  <c r="K10" i="16"/>
  <c r="I10" i="16"/>
  <c r="G10" i="16"/>
  <c r="E10" i="16"/>
  <c r="C10" i="16"/>
  <c r="T9" i="16"/>
  <c r="R9" i="16"/>
  <c r="P9" i="16"/>
  <c r="N9" i="16"/>
  <c r="L9" i="16"/>
  <c r="J9" i="16"/>
  <c r="H9" i="16"/>
  <c r="F9" i="16"/>
  <c r="D9" i="16"/>
  <c r="U8" i="16"/>
  <c r="S8" i="16"/>
  <c r="Q8" i="16"/>
  <c r="O8" i="16"/>
  <c r="M8" i="16"/>
  <c r="K8" i="16"/>
  <c r="I8" i="16"/>
  <c r="G8" i="16"/>
  <c r="E8" i="16"/>
  <c r="C8" i="16"/>
  <c r="T7" i="16"/>
  <c r="R7" i="16"/>
  <c r="P7" i="16"/>
  <c r="N7" i="16"/>
  <c r="L7" i="16"/>
  <c r="J7" i="16"/>
  <c r="H7" i="16"/>
  <c r="F7" i="16"/>
  <c r="D7" i="16"/>
  <c r="U6" i="16"/>
  <c r="S6" i="16"/>
  <c r="Q6" i="16"/>
  <c r="O6" i="16"/>
  <c r="M6" i="16"/>
  <c r="K6" i="16"/>
  <c r="I6" i="16"/>
  <c r="G6" i="16"/>
  <c r="E6" i="16"/>
  <c r="C6" i="16"/>
  <c r="T5" i="16"/>
  <c r="R5" i="16"/>
  <c r="P5" i="16"/>
  <c r="N5" i="16"/>
  <c r="L5" i="16"/>
  <c r="J5" i="16"/>
  <c r="H5" i="16"/>
  <c r="F5" i="16"/>
  <c r="D5" i="16"/>
  <c r="U4" i="16"/>
  <c r="S4" i="16"/>
  <c r="Q4" i="16"/>
  <c r="O4" i="16"/>
  <c r="M4" i="16"/>
  <c r="K4" i="16"/>
  <c r="I4" i="16"/>
  <c r="G4" i="16"/>
  <c r="E4" i="16"/>
  <c r="C4" i="16"/>
  <c r="H4" i="16" l="1"/>
  <c r="P4" i="16"/>
  <c r="E5" i="16"/>
  <c r="M5" i="16"/>
  <c r="U5" i="16"/>
  <c r="J6" i="16"/>
  <c r="R6" i="16"/>
  <c r="G7" i="16"/>
  <c r="O7" i="16"/>
  <c r="D8" i="16"/>
  <c r="L8" i="16"/>
  <c r="T8" i="16"/>
  <c r="I9" i="16"/>
  <c r="Q9" i="16"/>
  <c r="F10" i="16"/>
  <c r="N10" i="16"/>
  <c r="D6" i="1" l="1"/>
  <c r="I8" i="1"/>
  <c r="H8" i="1"/>
  <c r="G8" i="1"/>
  <c r="F8" i="1"/>
  <c r="E8" i="1"/>
  <c r="D8" i="1"/>
  <c r="I12" i="1"/>
  <c r="H12" i="1"/>
  <c r="G12" i="1"/>
  <c r="F12" i="1"/>
  <c r="E12" i="1"/>
  <c r="D12" i="1"/>
  <c r="I11" i="1"/>
  <c r="H11" i="1"/>
  <c r="G11" i="1"/>
  <c r="F11" i="1"/>
  <c r="E11" i="1"/>
  <c r="D11" i="1"/>
  <c r="I10" i="1"/>
  <c r="H10" i="1"/>
  <c r="G10" i="1"/>
  <c r="F10" i="1"/>
  <c r="E10" i="1"/>
  <c r="D10" i="1"/>
  <c r="I9" i="1"/>
  <c r="H9" i="1"/>
  <c r="G9" i="1"/>
  <c r="F9" i="1"/>
  <c r="E9" i="1"/>
  <c r="D9" i="1"/>
  <c r="C4" i="6"/>
  <c r="D4" i="6"/>
  <c r="E4" i="6"/>
  <c r="F4" i="6"/>
  <c r="G4" i="6"/>
  <c r="H4" i="6"/>
  <c r="C5" i="6"/>
  <c r="D5" i="6"/>
  <c r="E5" i="6"/>
  <c r="F5" i="6"/>
  <c r="G5" i="6"/>
  <c r="H5" i="6"/>
  <c r="C6" i="6"/>
  <c r="D6" i="6"/>
  <c r="E6" i="6"/>
  <c r="F6" i="6"/>
  <c r="G6" i="6"/>
  <c r="H6" i="6"/>
  <c r="C7" i="6"/>
  <c r="D7" i="6"/>
  <c r="E7" i="6"/>
  <c r="F7" i="6"/>
  <c r="G7" i="6"/>
  <c r="H7" i="6"/>
  <c r="C8" i="6"/>
  <c r="D8" i="6"/>
  <c r="E8" i="6"/>
  <c r="F8" i="6"/>
  <c r="G8" i="6"/>
  <c r="H8" i="6"/>
  <c r="C9" i="6"/>
  <c r="D9" i="6"/>
  <c r="E9" i="6"/>
  <c r="F9" i="6"/>
  <c r="G9" i="6"/>
  <c r="H9" i="6"/>
  <c r="C10" i="6"/>
  <c r="D10" i="6"/>
  <c r="E10" i="6"/>
  <c r="F10" i="6"/>
  <c r="G10" i="6"/>
  <c r="H10" i="6"/>
  <c r="C11" i="6"/>
  <c r="D11" i="6"/>
  <c r="E11" i="6"/>
  <c r="F11" i="6"/>
  <c r="G11" i="6"/>
  <c r="H11" i="6"/>
  <c r="C12" i="6"/>
  <c r="D12" i="6"/>
  <c r="E12" i="6"/>
  <c r="F12" i="6"/>
  <c r="G12" i="6"/>
  <c r="H12" i="6"/>
  <c r="C13" i="6"/>
  <c r="D13" i="6"/>
  <c r="E13" i="6"/>
  <c r="F13" i="6"/>
  <c r="G13" i="6"/>
  <c r="H13" i="6"/>
  <c r="C14" i="6"/>
  <c r="D14" i="6"/>
  <c r="E14" i="6"/>
  <c r="F14" i="6"/>
  <c r="G14" i="6"/>
  <c r="H14" i="6"/>
  <c r="C15" i="6"/>
  <c r="D15" i="6"/>
  <c r="E15" i="6"/>
  <c r="F15" i="6"/>
  <c r="G15" i="6"/>
  <c r="H15" i="6"/>
  <c r="C16" i="6"/>
  <c r="D16" i="6"/>
  <c r="E16" i="6"/>
  <c r="F16" i="6"/>
  <c r="G16" i="6"/>
  <c r="H16" i="6"/>
  <c r="C17" i="6"/>
  <c r="D17" i="6"/>
  <c r="E17" i="6"/>
  <c r="F17" i="6"/>
  <c r="G17" i="6"/>
  <c r="H17" i="6"/>
  <c r="C18" i="6"/>
  <c r="D18" i="6"/>
  <c r="E18" i="6"/>
  <c r="F18" i="6"/>
  <c r="G18" i="6"/>
  <c r="H18" i="6"/>
  <c r="C19" i="6"/>
  <c r="D19" i="6"/>
  <c r="E19" i="6"/>
  <c r="F19" i="6"/>
  <c r="G19" i="6"/>
  <c r="H19" i="6"/>
  <c r="C20" i="6"/>
  <c r="D20" i="6"/>
  <c r="E20" i="6"/>
  <c r="F20" i="6"/>
  <c r="G20" i="6"/>
  <c r="H20" i="6"/>
  <c r="C21" i="6"/>
  <c r="D21" i="6"/>
  <c r="E21" i="6"/>
  <c r="F21" i="6"/>
  <c r="G21" i="6"/>
  <c r="H21" i="6"/>
  <c r="C22" i="6"/>
  <c r="D22" i="6"/>
  <c r="E22" i="6"/>
  <c r="F22" i="6"/>
  <c r="G22" i="6"/>
  <c r="H22" i="6"/>
  <c r="C23" i="6"/>
  <c r="D23" i="6"/>
  <c r="E23" i="6"/>
  <c r="F23" i="6"/>
  <c r="G23" i="6"/>
  <c r="H23" i="6"/>
  <c r="C24" i="6"/>
  <c r="D24" i="6"/>
  <c r="E24" i="6"/>
  <c r="F24" i="6"/>
  <c r="G24" i="6"/>
  <c r="H24" i="6"/>
  <c r="C25" i="6"/>
  <c r="D25" i="6"/>
  <c r="E25" i="6"/>
  <c r="F25" i="6"/>
  <c r="G25" i="6"/>
  <c r="H25" i="6"/>
  <c r="C26" i="6"/>
  <c r="D26" i="6"/>
  <c r="E26" i="6"/>
  <c r="F26" i="6"/>
  <c r="G26" i="6"/>
  <c r="H26" i="6"/>
  <c r="C27" i="6"/>
  <c r="D27" i="6"/>
  <c r="E27" i="6"/>
  <c r="F27" i="6"/>
  <c r="G27" i="6"/>
  <c r="H27" i="6"/>
  <c r="C28" i="6"/>
  <c r="D28" i="6"/>
  <c r="E28" i="6"/>
  <c r="F28" i="6"/>
  <c r="G28" i="6"/>
  <c r="H28" i="6"/>
  <c r="C29" i="6"/>
  <c r="D29" i="6"/>
  <c r="E29" i="6"/>
  <c r="F29" i="6"/>
  <c r="G29" i="6"/>
  <c r="H29" i="6"/>
  <c r="C30" i="6"/>
  <c r="D30" i="6"/>
  <c r="E30" i="6"/>
  <c r="F30" i="6"/>
  <c r="G30" i="6"/>
  <c r="H30" i="6"/>
  <c r="C31" i="6"/>
  <c r="D31" i="6"/>
  <c r="E31" i="6"/>
  <c r="F31" i="6"/>
  <c r="G31" i="6"/>
  <c r="H31" i="6"/>
  <c r="C32" i="6"/>
  <c r="D32" i="6"/>
  <c r="E32" i="6"/>
  <c r="F32" i="6"/>
  <c r="G32" i="6"/>
  <c r="H32" i="6"/>
  <c r="C33" i="6"/>
  <c r="D33" i="6"/>
  <c r="E33" i="6"/>
  <c r="F33" i="6"/>
  <c r="G33" i="6"/>
  <c r="H33" i="6"/>
  <c r="C34" i="6"/>
  <c r="D34" i="6"/>
  <c r="E34" i="6"/>
  <c r="F34" i="6"/>
  <c r="G34" i="6"/>
  <c r="H34" i="6"/>
  <c r="C35" i="6"/>
  <c r="D35" i="6"/>
  <c r="E35" i="6"/>
  <c r="F35" i="6"/>
  <c r="G35" i="6"/>
  <c r="H35" i="6"/>
  <c r="C36" i="6"/>
  <c r="D36" i="6"/>
  <c r="E36" i="6"/>
  <c r="F36" i="6"/>
  <c r="G36" i="6"/>
  <c r="H36" i="6"/>
  <c r="C37" i="6"/>
  <c r="D37" i="6"/>
  <c r="E37" i="6"/>
  <c r="F37" i="6"/>
  <c r="G37" i="6"/>
  <c r="H37" i="6"/>
  <c r="C38" i="6"/>
  <c r="D38" i="6"/>
  <c r="E38" i="6"/>
  <c r="F38" i="6"/>
  <c r="G38" i="6"/>
  <c r="H38" i="6"/>
  <c r="C39" i="6"/>
  <c r="D39" i="6"/>
  <c r="E39" i="6"/>
  <c r="F39" i="6"/>
  <c r="G39" i="6"/>
  <c r="H39" i="6"/>
  <c r="C40" i="6"/>
  <c r="D40" i="6"/>
  <c r="E40" i="6"/>
  <c r="F40" i="6"/>
  <c r="G40" i="6"/>
  <c r="H40" i="6"/>
  <c r="C41" i="6"/>
  <c r="D41" i="6"/>
  <c r="E41" i="6"/>
  <c r="F41" i="6"/>
  <c r="G41" i="6"/>
  <c r="H41" i="6"/>
  <c r="C42" i="6"/>
  <c r="D42" i="6"/>
  <c r="E42" i="6"/>
  <c r="F42" i="6"/>
  <c r="G42" i="6"/>
  <c r="H42" i="6"/>
  <c r="C43" i="6"/>
  <c r="D43" i="6"/>
  <c r="E43" i="6"/>
  <c r="F43" i="6"/>
  <c r="G43" i="6"/>
  <c r="H43" i="6"/>
  <c r="C44" i="6"/>
  <c r="D44" i="6"/>
  <c r="E44" i="6"/>
  <c r="F44" i="6"/>
  <c r="G44" i="6"/>
  <c r="H44" i="6"/>
  <c r="C45" i="6"/>
  <c r="D45" i="6"/>
  <c r="E45" i="6"/>
  <c r="F45" i="6"/>
  <c r="G45" i="6"/>
  <c r="H45" i="6"/>
  <c r="C46" i="6"/>
  <c r="D46" i="6"/>
  <c r="E46" i="6"/>
  <c r="F46" i="6"/>
  <c r="G46" i="6"/>
  <c r="H46" i="6"/>
  <c r="C47" i="6"/>
  <c r="D47" i="6"/>
  <c r="E47" i="6"/>
  <c r="F47" i="6"/>
  <c r="G47" i="6"/>
  <c r="H47" i="6"/>
  <c r="C48" i="6"/>
  <c r="D48" i="6"/>
  <c r="E48" i="6"/>
  <c r="F48" i="6"/>
  <c r="G48" i="6"/>
  <c r="H48" i="6"/>
  <c r="C49" i="6"/>
  <c r="D49" i="6"/>
  <c r="E49" i="6"/>
  <c r="F49" i="6"/>
  <c r="G49" i="6"/>
  <c r="H49" i="6"/>
  <c r="C50" i="6"/>
  <c r="D50" i="6"/>
  <c r="E50" i="6"/>
  <c r="F50" i="6"/>
  <c r="G50" i="6"/>
  <c r="H50" i="6"/>
  <c r="C51" i="6"/>
  <c r="D51" i="6"/>
  <c r="E51" i="6"/>
  <c r="F51" i="6"/>
  <c r="G51" i="6"/>
  <c r="H51" i="6"/>
  <c r="C52" i="6"/>
  <c r="D52" i="6"/>
  <c r="E52" i="6"/>
  <c r="F52" i="6"/>
  <c r="G52" i="6"/>
  <c r="H52" i="6"/>
  <c r="C53" i="6"/>
  <c r="D53" i="6"/>
  <c r="E53" i="6"/>
  <c r="F53" i="6"/>
  <c r="G53" i="6"/>
  <c r="H53" i="6"/>
  <c r="C54" i="6"/>
  <c r="D54" i="6"/>
  <c r="E54" i="6"/>
  <c r="F54" i="6"/>
  <c r="G54" i="6"/>
  <c r="H54" i="6"/>
  <c r="C55" i="6"/>
  <c r="D55" i="6"/>
  <c r="E55" i="6"/>
  <c r="F55" i="6"/>
  <c r="G55" i="6"/>
  <c r="H55" i="6"/>
  <c r="C56" i="6"/>
  <c r="D56" i="6"/>
  <c r="E56" i="6"/>
  <c r="F56" i="6"/>
  <c r="G56" i="6"/>
  <c r="H56" i="6"/>
  <c r="C57" i="6"/>
  <c r="D57" i="6"/>
  <c r="E57" i="6"/>
  <c r="F57" i="6"/>
  <c r="G57" i="6"/>
  <c r="H57" i="6"/>
  <c r="C58" i="6"/>
  <c r="D58" i="6"/>
  <c r="E58" i="6"/>
  <c r="F58" i="6"/>
  <c r="G58" i="6"/>
  <c r="H58" i="6"/>
  <c r="C59" i="6"/>
  <c r="D59" i="6"/>
  <c r="E59" i="6"/>
  <c r="F59" i="6"/>
  <c r="G59" i="6"/>
  <c r="H59" i="6"/>
  <c r="C60" i="6"/>
  <c r="D60" i="6"/>
  <c r="E60" i="6"/>
  <c r="F60" i="6"/>
  <c r="G60" i="6"/>
  <c r="H60" i="6"/>
  <c r="C61" i="6"/>
  <c r="D61" i="6"/>
  <c r="E61" i="6"/>
  <c r="F61" i="6"/>
  <c r="G61" i="6"/>
  <c r="H61" i="6"/>
  <c r="C62" i="6"/>
  <c r="D62" i="6"/>
  <c r="E62" i="6"/>
  <c r="F62" i="6"/>
  <c r="G62" i="6"/>
  <c r="H62" i="6"/>
  <c r="C63" i="6"/>
  <c r="D63" i="6"/>
  <c r="E63" i="6"/>
  <c r="F63" i="6"/>
  <c r="G63" i="6"/>
  <c r="H63" i="6"/>
  <c r="C64" i="6"/>
  <c r="D64" i="6"/>
  <c r="E64" i="6"/>
  <c r="F64" i="6"/>
  <c r="G64" i="6"/>
  <c r="H64" i="6"/>
  <c r="C65" i="6"/>
  <c r="D65" i="6"/>
  <c r="E65" i="6"/>
  <c r="F65" i="6"/>
  <c r="G65" i="6"/>
  <c r="H65" i="6"/>
  <c r="C66" i="6"/>
  <c r="D66" i="6"/>
  <c r="E66" i="6"/>
  <c r="F66" i="6"/>
  <c r="G66" i="6"/>
  <c r="H66" i="6"/>
  <c r="C67" i="6"/>
  <c r="D67" i="6"/>
  <c r="E67" i="6"/>
  <c r="F67" i="6"/>
  <c r="G67" i="6"/>
  <c r="H67" i="6"/>
  <c r="C68" i="6"/>
  <c r="D68" i="6"/>
  <c r="E68" i="6"/>
  <c r="F68" i="6"/>
  <c r="G68" i="6"/>
  <c r="H68" i="6"/>
  <c r="C69" i="6"/>
  <c r="D69" i="6"/>
  <c r="E69" i="6"/>
  <c r="F69" i="6"/>
  <c r="G69" i="6"/>
  <c r="H69" i="6"/>
  <c r="C70" i="6"/>
  <c r="D70" i="6"/>
  <c r="E70" i="6"/>
  <c r="F70" i="6"/>
  <c r="G70" i="6"/>
  <c r="H70" i="6"/>
  <c r="C71" i="6"/>
  <c r="D71" i="6"/>
  <c r="E71" i="6"/>
  <c r="F71" i="6"/>
  <c r="G71" i="6"/>
  <c r="H71" i="6"/>
  <c r="H3" i="6"/>
  <c r="G3" i="6"/>
  <c r="F3" i="6"/>
  <c r="E3" i="6"/>
  <c r="D3" i="6"/>
  <c r="C3" i="6"/>
  <c r="AE607" i="10" l="1"/>
  <c r="AD607" i="10"/>
  <c r="AC607" i="10"/>
  <c r="AB607" i="10"/>
  <c r="AA607" i="10"/>
  <c r="Z607" i="10"/>
  <c r="Y607" i="10"/>
  <c r="X607" i="10"/>
  <c r="W607" i="10"/>
  <c r="V607" i="10"/>
  <c r="U607" i="10"/>
  <c r="T607" i="10"/>
  <c r="S607" i="10"/>
  <c r="R607" i="10"/>
  <c r="Q607" i="10"/>
  <c r="P607" i="10"/>
  <c r="O607" i="10"/>
  <c r="N607" i="10"/>
  <c r="M607" i="10"/>
  <c r="L607" i="10"/>
  <c r="K607" i="10"/>
  <c r="J607" i="10"/>
  <c r="I607" i="10"/>
  <c r="H607" i="10"/>
  <c r="AE598" i="10"/>
  <c r="AD598" i="10"/>
  <c r="AC598" i="10"/>
  <c r="AB598" i="10"/>
  <c r="AA598" i="10"/>
  <c r="Z598" i="10"/>
  <c r="Y598" i="10"/>
  <c r="X598" i="10"/>
  <c r="W598" i="10"/>
  <c r="V598" i="10"/>
  <c r="U598" i="10"/>
  <c r="T598" i="10"/>
  <c r="S598" i="10"/>
  <c r="R598" i="10"/>
  <c r="Q598" i="10"/>
  <c r="P598" i="10"/>
  <c r="O598" i="10"/>
  <c r="N598" i="10"/>
  <c r="M598" i="10"/>
  <c r="L598" i="10"/>
  <c r="K598" i="10"/>
  <c r="J598" i="10"/>
  <c r="I598" i="10"/>
  <c r="H598" i="10"/>
  <c r="AE589" i="10"/>
  <c r="AD589" i="10"/>
  <c r="AC589" i="10"/>
  <c r="AB589" i="10"/>
  <c r="AA589" i="10"/>
  <c r="Z589" i="10"/>
  <c r="Y589" i="10"/>
  <c r="X589" i="10"/>
  <c r="W589" i="10"/>
  <c r="V589" i="10"/>
  <c r="U589" i="10"/>
  <c r="T589" i="10"/>
  <c r="S589" i="10"/>
  <c r="R589" i="10"/>
  <c r="Q589" i="10"/>
  <c r="P589" i="10"/>
  <c r="O589" i="10"/>
  <c r="N589" i="10"/>
  <c r="M589" i="10"/>
  <c r="L589" i="10"/>
  <c r="K589" i="10"/>
  <c r="J589" i="10"/>
  <c r="I589" i="10"/>
  <c r="H589" i="10"/>
  <c r="AE580" i="10"/>
  <c r="AD580" i="10"/>
  <c r="AC580" i="10"/>
  <c r="AB580" i="10"/>
  <c r="AA580" i="10"/>
  <c r="Z580" i="10"/>
  <c r="Y580" i="10"/>
  <c r="X580" i="10"/>
  <c r="W580" i="10"/>
  <c r="V580" i="10"/>
  <c r="U580" i="10"/>
  <c r="T580" i="10"/>
  <c r="S580" i="10"/>
  <c r="R580" i="10"/>
  <c r="Q580" i="10"/>
  <c r="P580" i="10"/>
  <c r="O580" i="10"/>
  <c r="N580" i="10"/>
  <c r="M580" i="10"/>
  <c r="L580" i="10"/>
  <c r="K580" i="10"/>
  <c r="J580" i="10"/>
  <c r="I580" i="10"/>
  <c r="H580" i="10"/>
  <c r="AE572" i="10"/>
  <c r="AD572" i="10"/>
  <c r="AC572" i="10"/>
  <c r="AB572" i="10"/>
  <c r="AA572" i="10"/>
  <c r="Z572" i="10"/>
  <c r="Y572" i="10"/>
  <c r="X572" i="10"/>
  <c r="W572" i="10"/>
  <c r="V572" i="10"/>
  <c r="U572" i="10"/>
  <c r="T572" i="10"/>
  <c r="S572" i="10"/>
  <c r="R572" i="10"/>
  <c r="Q572" i="10"/>
  <c r="P572" i="10"/>
  <c r="O572" i="10"/>
  <c r="N572" i="10"/>
  <c r="M572" i="10"/>
  <c r="L572" i="10"/>
  <c r="K572" i="10"/>
  <c r="J572" i="10"/>
  <c r="I572" i="10"/>
  <c r="H572" i="10"/>
  <c r="AE563" i="10"/>
  <c r="AD563" i="10"/>
  <c r="AC563" i="10"/>
  <c r="AB563" i="10"/>
  <c r="AA563" i="10"/>
  <c r="Z563" i="10"/>
  <c r="Y563" i="10"/>
  <c r="X563" i="10"/>
  <c r="W563" i="10"/>
  <c r="V563" i="10"/>
  <c r="U563" i="10"/>
  <c r="T563" i="10"/>
  <c r="S563" i="10"/>
  <c r="R563" i="10"/>
  <c r="Q563" i="10"/>
  <c r="P563" i="10"/>
  <c r="O563" i="10"/>
  <c r="N563" i="10"/>
  <c r="M563" i="10"/>
  <c r="L563" i="10"/>
  <c r="K563" i="10"/>
  <c r="J563" i="10"/>
  <c r="I563" i="10"/>
  <c r="H563" i="10"/>
  <c r="AE554" i="10"/>
  <c r="AD554" i="10"/>
  <c r="AC554" i="10"/>
  <c r="AB554" i="10"/>
  <c r="AA554" i="10"/>
  <c r="Z554" i="10"/>
  <c r="Y554" i="10"/>
  <c r="X554" i="10"/>
  <c r="W554" i="10"/>
  <c r="V554" i="10"/>
  <c r="U554" i="10"/>
  <c r="T554" i="10"/>
  <c r="S554" i="10"/>
  <c r="R554" i="10"/>
  <c r="Q554" i="10"/>
  <c r="P554" i="10"/>
  <c r="O554" i="10"/>
  <c r="N554" i="10"/>
  <c r="M554" i="10"/>
  <c r="L554" i="10"/>
  <c r="K554" i="10"/>
  <c r="J554" i="10"/>
  <c r="I554" i="10"/>
  <c r="H554" i="10"/>
  <c r="AE448" i="10" l="1"/>
  <c r="AD448" i="10"/>
  <c r="AC448" i="10"/>
  <c r="AB448" i="10"/>
  <c r="AA448" i="10"/>
  <c r="Z448" i="10"/>
  <c r="Y448" i="10"/>
  <c r="X448" i="10"/>
  <c r="W448" i="10"/>
  <c r="V448" i="10"/>
  <c r="U448" i="10"/>
  <c r="T448" i="10"/>
  <c r="S448" i="10"/>
  <c r="R448" i="10"/>
  <c r="Q448" i="10"/>
  <c r="P448" i="10"/>
  <c r="O448" i="10"/>
  <c r="N448" i="10"/>
  <c r="M448" i="10"/>
  <c r="L448" i="10"/>
  <c r="K448" i="10"/>
  <c r="J448" i="10"/>
  <c r="I448" i="10"/>
  <c r="H448" i="10"/>
  <c r="AE332" i="10" l="1"/>
  <c r="AD332" i="10"/>
  <c r="AC332" i="10"/>
  <c r="AB332" i="10"/>
  <c r="AA332" i="10"/>
  <c r="Z332" i="10"/>
  <c r="Y332" i="10"/>
  <c r="X332" i="10"/>
  <c r="W332" i="10"/>
  <c r="V332" i="10"/>
  <c r="U332" i="10"/>
  <c r="T332" i="10"/>
  <c r="S332" i="10"/>
  <c r="R332" i="10"/>
  <c r="Q332" i="10"/>
  <c r="P332" i="10"/>
  <c r="O332" i="10"/>
  <c r="N332" i="10"/>
  <c r="M332" i="10"/>
  <c r="L332" i="10"/>
  <c r="K332" i="10"/>
  <c r="J332" i="10"/>
  <c r="I332" i="10"/>
  <c r="H332" i="10"/>
  <c r="AE546" i="10" l="1"/>
  <c r="AD546" i="10"/>
  <c r="AC546" i="10"/>
  <c r="AB546" i="10"/>
  <c r="AA546" i="10"/>
  <c r="Z546" i="10"/>
  <c r="AE537" i="10"/>
  <c r="AD537" i="10"/>
  <c r="AC537" i="10"/>
  <c r="AB537" i="10"/>
  <c r="AA537" i="10"/>
  <c r="Z537" i="10"/>
  <c r="AE528" i="10"/>
  <c r="AD528" i="10"/>
  <c r="AC528" i="10"/>
  <c r="AB528" i="10"/>
  <c r="AA528" i="10"/>
  <c r="Z528" i="10"/>
  <c r="AE519" i="10"/>
  <c r="AD519" i="10"/>
  <c r="AC519" i="10"/>
  <c r="AB519" i="10"/>
  <c r="AA519" i="10"/>
  <c r="Z519" i="10"/>
  <c r="AE510" i="10"/>
  <c r="AD510" i="10"/>
  <c r="AC510" i="10"/>
  <c r="AB510" i="10"/>
  <c r="AA510" i="10"/>
  <c r="Z510" i="10"/>
  <c r="AE502" i="10"/>
  <c r="AD502" i="10"/>
  <c r="AC502" i="10"/>
  <c r="AB502" i="10"/>
  <c r="AA502" i="10"/>
  <c r="Z502" i="10"/>
  <c r="AE493" i="10"/>
  <c r="AD493" i="10"/>
  <c r="AC493" i="10"/>
  <c r="AB493" i="10"/>
  <c r="AA493" i="10"/>
  <c r="Z493" i="10"/>
  <c r="AE484" i="10"/>
  <c r="AD484" i="10"/>
  <c r="AC484" i="10"/>
  <c r="AB484" i="10"/>
  <c r="AA484" i="10"/>
  <c r="Z484" i="10"/>
  <c r="AE475" i="10"/>
  <c r="AD475" i="10"/>
  <c r="AC475" i="10"/>
  <c r="AB475" i="10"/>
  <c r="AA475" i="10"/>
  <c r="Z475" i="10"/>
  <c r="AE466" i="10"/>
  <c r="AD466" i="10"/>
  <c r="AC466" i="10"/>
  <c r="AB466" i="10"/>
  <c r="AA466" i="10"/>
  <c r="Z466" i="10"/>
  <c r="AE457" i="10"/>
  <c r="AD457" i="10"/>
  <c r="AC457" i="10"/>
  <c r="AB457" i="10"/>
  <c r="AA457" i="10"/>
  <c r="Z457" i="10"/>
  <c r="AE439" i="10"/>
  <c r="AD439" i="10"/>
  <c r="AC439" i="10"/>
  <c r="AB439" i="10"/>
  <c r="AA439" i="10"/>
  <c r="Z439" i="10"/>
  <c r="AE430" i="10"/>
  <c r="AD430" i="10"/>
  <c r="AC430" i="10"/>
  <c r="AB430" i="10"/>
  <c r="AA430" i="10"/>
  <c r="Z430" i="10"/>
  <c r="AE421" i="10"/>
  <c r="AD421" i="10"/>
  <c r="AC421" i="10"/>
  <c r="AB421" i="10"/>
  <c r="AA421" i="10"/>
  <c r="Z421" i="10"/>
  <c r="AE412" i="10"/>
  <c r="AD412" i="10"/>
  <c r="AC412" i="10"/>
  <c r="AB412" i="10"/>
  <c r="AA412" i="10"/>
  <c r="Z412" i="10"/>
  <c r="AE403" i="10"/>
  <c r="AD403" i="10"/>
  <c r="AC403" i="10"/>
  <c r="AB403" i="10"/>
  <c r="AA403" i="10"/>
  <c r="Z403" i="10"/>
  <c r="AE394" i="10"/>
  <c r="AD394" i="10"/>
  <c r="AC394" i="10"/>
  <c r="AB394" i="10"/>
  <c r="AA394" i="10"/>
  <c r="Z394" i="10"/>
  <c r="AE386" i="10"/>
  <c r="AD386" i="10"/>
  <c r="AC386" i="10"/>
  <c r="AB386" i="10"/>
  <c r="AA386" i="10"/>
  <c r="Z386" i="10"/>
  <c r="AE377" i="10"/>
  <c r="AD377" i="10"/>
  <c r="AC377" i="10"/>
  <c r="AB377" i="10"/>
  <c r="AA377" i="10"/>
  <c r="Z377" i="10"/>
  <c r="AE368" i="10"/>
  <c r="AD368" i="10"/>
  <c r="AC368" i="10"/>
  <c r="AB368" i="10"/>
  <c r="AA368" i="10"/>
  <c r="Z368" i="10"/>
  <c r="AE359" i="10"/>
  <c r="AD359" i="10"/>
  <c r="AC359" i="10"/>
  <c r="AB359" i="10"/>
  <c r="AA359" i="10"/>
  <c r="Z359" i="10"/>
  <c r="AE350" i="10"/>
  <c r="AD350" i="10"/>
  <c r="AC350" i="10"/>
  <c r="AB350" i="10"/>
  <c r="AA350" i="10"/>
  <c r="Z350" i="10"/>
  <c r="AE341" i="10"/>
  <c r="AD341" i="10"/>
  <c r="AC341" i="10"/>
  <c r="AB341" i="10"/>
  <c r="AA341" i="10"/>
  <c r="Z341" i="10"/>
  <c r="AE323" i="10"/>
  <c r="AD323" i="10"/>
  <c r="AC323" i="10"/>
  <c r="AB323" i="10"/>
  <c r="AA323" i="10"/>
  <c r="Z323" i="10"/>
  <c r="AE314" i="10"/>
  <c r="AD314" i="10"/>
  <c r="AC314" i="10"/>
  <c r="AB314" i="10"/>
  <c r="AA314" i="10"/>
  <c r="Z314" i="10"/>
  <c r="AE305" i="10"/>
  <c r="AD305" i="10"/>
  <c r="AC305" i="10"/>
  <c r="AB305" i="10"/>
  <c r="AA305" i="10"/>
  <c r="Z305" i="10"/>
  <c r="AE297" i="10"/>
  <c r="AD297" i="10"/>
  <c r="AC297" i="10"/>
  <c r="AB297" i="10"/>
  <c r="AA297" i="10"/>
  <c r="Z297" i="10"/>
  <c r="AE288" i="10"/>
  <c r="AD288" i="10"/>
  <c r="AC288" i="10"/>
  <c r="AB288" i="10"/>
  <c r="AA288" i="10"/>
  <c r="Z288" i="10"/>
  <c r="AE279" i="10"/>
  <c r="AD279" i="10"/>
  <c r="AC279" i="10"/>
  <c r="AB279" i="10"/>
  <c r="AA279" i="10"/>
  <c r="Z279" i="10"/>
  <c r="AE270" i="10"/>
  <c r="AD270" i="10"/>
  <c r="AC270" i="10"/>
  <c r="AB270" i="10"/>
  <c r="AA270" i="10"/>
  <c r="Z270" i="10"/>
  <c r="AE261" i="10"/>
  <c r="AD261" i="10"/>
  <c r="AC261" i="10"/>
  <c r="AB261" i="10"/>
  <c r="AA261" i="10"/>
  <c r="Z261" i="10"/>
  <c r="AE252" i="10"/>
  <c r="AD252" i="10"/>
  <c r="AC252" i="10"/>
  <c r="AB252" i="10"/>
  <c r="AA252" i="10"/>
  <c r="Z252" i="10"/>
  <c r="AE243" i="10"/>
  <c r="AD243" i="10"/>
  <c r="AC243" i="10"/>
  <c r="AB243" i="10"/>
  <c r="AA243" i="10"/>
  <c r="Z243" i="10"/>
  <c r="AE234" i="10"/>
  <c r="AD234" i="10"/>
  <c r="AC234" i="10"/>
  <c r="AB234" i="10"/>
  <c r="AA234" i="10"/>
  <c r="Z234" i="10"/>
  <c r="AE226" i="10"/>
  <c r="AD226" i="10"/>
  <c r="AC226" i="10"/>
  <c r="AB226" i="10"/>
  <c r="AA226" i="10"/>
  <c r="Z226" i="10"/>
  <c r="AE217" i="10"/>
  <c r="AD217" i="10"/>
  <c r="AC217" i="10"/>
  <c r="AB217" i="10"/>
  <c r="AA217" i="10"/>
  <c r="Z217" i="10"/>
  <c r="AE208" i="10"/>
  <c r="AD208" i="10"/>
  <c r="AC208" i="10"/>
  <c r="AB208" i="10"/>
  <c r="AA208" i="10"/>
  <c r="Z208" i="10"/>
  <c r="AE199" i="10"/>
  <c r="AD199" i="10"/>
  <c r="AC199" i="10"/>
  <c r="AB199" i="10"/>
  <c r="AA199" i="10"/>
  <c r="Z199" i="10"/>
  <c r="AE190" i="10"/>
  <c r="AD190" i="10"/>
  <c r="AC190" i="10"/>
  <c r="AB190" i="10"/>
  <c r="AA190" i="10"/>
  <c r="Z190" i="10"/>
  <c r="AE181" i="10"/>
  <c r="AD181" i="10"/>
  <c r="AC181" i="10"/>
  <c r="AB181" i="10"/>
  <c r="AA181" i="10"/>
  <c r="Z181" i="10"/>
  <c r="AE172" i="10"/>
  <c r="AD172" i="10"/>
  <c r="AC172" i="10"/>
  <c r="AB172" i="10"/>
  <c r="AA172" i="10"/>
  <c r="Z172" i="10"/>
  <c r="AE163" i="10"/>
  <c r="AD163" i="10"/>
  <c r="AC163" i="10"/>
  <c r="AB163" i="10"/>
  <c r="AA163" i="10"/>
  <c r="Z163" i="10"/>
  <c r="AE154" i="10"/>
  <c r="AD154" i="10"/>
  <c r="AC154" i="10"/>
  <c r="AB154" i="10"/>
  <c r="AA154" i="10"/>
  <c r="Z154" i="10"/>
  <c r="AE146" i="10"/>
  <c r="AD146" i="10"/>
  <c r="AC146" i="10"/>
  <c r="AB146" i="10"/>
  <c r="AA146" i="10"/>
  <c r="Z146" i="10"/>
  <c r="AE137" i="10"/>
  <c r="AD137" i="10"/>
  <c r="AC137" i="10"/>
  <c r="AB137" i="10"/>
  <c r="AA137" i="10"/>
  <c r="Z137" i="10"/>
  <c r="AE128" i="10"/>
  <c r="AD128" i="10"/>
  <c r="AC128" i="10"/>
  <c r="AB128" i="10"/>
  <c r="AA128" i="10"/>
  <c r="Z128" i="10"/>
  <c r="AE119" i="10"/>
  <c r="AD119" i="10"/>
  <c r="AC119" i="10"/>
  <c r="AB119" i="10"/>
  <c r="AA119" i="10"/>
  <c r="Z119" i="10"/>
  <c r="AE110" i="10"/>
  <c r="AD110" i="10"/>
  <c r="AC110" i="10"/>
  <c r="AB110" i="10"/>
  <c r="AA110" i="10"/>
  <c r="Z110" i="10"/>
  <c r="AE101" i="10"/>
  <c r="AD101" i="10"/>
  <c r="AC101" i="10"/>
  <c r="AB101" i="10"/>
  <c r="AA101" i="10"/>
  <c r="Z101" i="10"/>
  <c r="AE92" i="10"/>
  <c r="AD92" i="10"/>
  <c r="AC92" i="10"/>
  <c r="AB92" i="10"/>
  <c r="AA92" i="10"/>
  <c r="Z92" i="10"/>
  <c r="AE83" i="10"/>
  <c r="AD83" i="10"/>
  <c r="AC83" i="10"/>
  <c r="AB83" i="10"/>
  <c r="AA83" i="10"/>
  <c r="Z83" i="10"/>
  <c r="AE74" i="10"/>
  <c r="AD74" i="10"/>
  <c r="AC74" i="10"/>
  <c r="AB74" i="10"/>
  <c r="AA74" i="10"/>
  <c r="Z74" i="10"/>
  <c r="AE65" i="10"/>
  <c r="AD65" i="10"/>
  <c r="AC65" i="10"/>
  <c r="AB65" i="10"/>
  <c r="AA65" i="10"/>
  <c r="Z65" i="10"/>
  <c r="AE56" i="10"/>
  <c r="AD56" i="10"/>
  <c r="AC56" i="10"/>
  <c r="AB56" i="10"/>
  <c r="AA56" i="10"/>
  <c r="Z56" i="10"/>
  <c r="AE47" i="10"/>
  <c r="AD47" i="10"/>
  <c r="AC47" i="10"/>
  <c r="AB47" i="10"/>
  <c r="AA47" i="10"/>
  <c r="Z47" i="10"/>
  <c r="AE39" i="10"/>
  <c r="AD39" i="10"/>
  <c r="AC39" i="10"/>
  <c r="AB39" i="10"/>
  <c r="AA39" i="10"/>
  <c r="Z39" i="10"/>
  <c r="AE30" i="10"/>
  <c r="AD30" i="10"/>
  <c r="AC30" i="10"/>
  <c r="AB30" i="10"/>
  <c r="AA30" i="10"/>
  <c r="Z30" i="10"/>
  <c r="AE21" i="10"/>
  <c r="AD21" i="10"/>
  <c r="AC21" i="10"/>
  <c r="AB21" i="10"/>
  <c r="AA21" i="10"/>
  <c r="Z21" i="10"/>
  <c r="AE12" i="10"/>
  <c r="AD12" i="10"/>
  <c r="AC12" i="10"/>
  <c r="AB12" i="10"/>
  <c r="AA12" i="10"/>
  <c r="Z12" i="10"/>
  <c r="AA4" i="10"/>
  <c r="AB4" i="10"/>
  <c r="AC4" i="10"/>
  <c r="AD4" i="10"/>
  <c r="AE4" i="10"/>
  <c r="Z4" i="10"/>
  <c r="Y546" i="10"/>
  <c r="X546" i="10"/>
  <c r="W546" i="10"/>
  <c r="V546" i="10"/>
  <c r="U546" i="10"/>
  <c r="T546" i="10"/>
  <c r="Y537" i="10"/>
  <c r="X537" i="10"/>
  <c r="W537" i="10"/>
  <c r="V537" i="10"/>
  <c r="U537" i="10"/>
  <c r="T537" i="10"/>
  <c r="Y528" i="10"/>
  <c r="X528" i="10"/>
  <c r="W528" i="10"/>
  <c r="V528" i="10"/>
  <c r="U528" i="10"/>
  <c r="T528" i="10"/>
  <c r="Y519" i="10"/>
  <c r="X519" i="10"/>
  <c r="W519" i="10"/>
  <c r="V519" i="10"/>
  <c r="U519" i="10"/>
  <c r="T519" i="10"/>
  <c r="Y510" i="10"/>
  <c r="X510" i="10"/>
  <c r="W510" i="10"/>
  <c r="V510" i="10"/>
  <c r="U510" i="10"/>
  <c r="T510" i="10"/>
  <c r="Y502" i="10"/>
  <c r="X502" i="10"/>
  <c r="W502" i="10"/>
  <c r="V502" i="10"/>
  <c r="U502" i="10"/>
  <c r="T502" i="10"/>
  <c r="Y493" i="10"/>
  <c r="X493" i="10"/>
  <c r="W493" i="10"/>
  <c r="V493" i="10"/>
  <c r="U493" i="10"/>
  <c r="T493" i="10"/>
  <c r="Y484" i="10"/>
  <c r="X484" i="10"/>
  <c r="W484" i="10"/>
  <c r="V484" i="10"/>
  <c r="U484" i="10"/>
  <c r="T484" i="10"/>
  <c r="Y475" i="10"/>
  <c r="X475" i="10"/>
  <c r="W475" i="10"/>
  <c r="V475" i="10"/>
  <c r="U475" i="10"/>
  <c r="T475" i="10"/>
  <c r="Y466" i="10"/>
  <c r="X466" i="10"/>
  <c r="W466" i="10"/>
  <c r="V466" i="10"/>
  <c r="U466" i="10"/>
  <c r="T466" i="10"/>
  <c r="Y457" i="10"/>
  <c r="X457" i="10"/>
  <c r="W457" i="10"/>
  <c r="V457" i="10"/>
  <c r="U457" i="10"/>
  <c r="T457" i="10"/>
  <c r="Y439" i="10"/>
  <c r="X439" i="10"/>
  <c r="W439" i="10"/>
  <c r="V439" i="10"/>
  <c r="U439" i="10"/>
  <c r="T439" i="10"/>
  <c r="Y430" i="10"/>
  <c r="X430" i="10"/>
  <c r="W430" i="10"/>
  <c r="V430" i="10"/>
  <c r="U430" i="10"/>
  <c r="T430" i="10"/>
  <c r="Y421" i="10"/>
  <c r="X421" i="10"/>
  <c r="W421" i="10"/>
  <c r="V421" i="10"/>
  <c r="U421" i="10"/>
  <c r="T421" i="10"/>
  <c r="Y412" i="10"/>
  <c r="X412" i="10"/>
  <c r="W412" i="10"/>
  <c r="V412" i="10"/>
  <c r="U412" i="10"/>
  <c r="T412" i="10"/>
  <c r="Y403" i="10"/>
  <c r="X403" i="10"/>
  <c r="W403" i="10"/>
  <c r="V403" i="10"/>
  <c r="U403" i="10"/>
  <c r="T403" i="10"/>
  <c r="Y394" i="10"/>
  <c r="X394" i="10"/>
  <c r="W394" i="10"/>
  <c r="V394" i="10"/>
  <c r="U394" i="10"/>
  <c r="T394" i="10"/>
  <c r="Y386" i="10"/>
  <c r="X386" i="10"/>
  <c r="W386" i="10"/>
  <c r="V386" i="10"/>
  <c r="U386" i="10"/>
  <c r="T386" i="10"/>
  <c r="Y377" i="10"/>
  <c r="X377" i="10"/>
  <c r="W377" i="10"/>
  <c r="V377" i="10"/>
  <c r="U377" i="10"/>
  <c r="T377" i="10"/>
  <c r="Y368" i="10"/>
  <c r="X368" i="10"/>
  <c r="W368" i="10"/>
  <c r="V368" i="10"/>
  <c r="U368" i="10"/>
  <c r="T368" i="10"/>
  <c r="Y359" i="10"/>
  <c r="X359" i="10"/>
  <c r="W359" i="10"/>
  <c r="V359" i="10"/>
  <c r="U359" i="10"/>
  <c r="T359" i="10"/>
  <c r="Y350" i="10"/>
  <c r="X350" i="10"/>
  <c r="W350" i="10"/>
  <c r="V350" i="10"/>
  <c r="U350" i="10"/>
  <c r="T350" i="10"/>
  <c r="Y341" i="10"/>
  <c r="X341" i="10"/>
  <c r="W341" i="10"/>
  <c r="V341" i="10"/>
  <c r="U341" i="10"/>
  <c r="T341" i="10"/>
  <c r="Y323" i="10"/>
  <c r="X323" i="10"/>
  <c r="W323" i="10"/>
  <c r="V323" i="10"/>
  <c r="U323" i="10"/>
  <c r="T323" i="10"/>
  <c r="Y314" i="10"/>
  <c r="X314" i="10"/>
  <c r="W314" i="10"/>
  <c r="V314" i="10"/>
  <c r="U314" i="10"/>
  <c r="T314" i="10"/>
  <c r="Y305" i="10"/>
  <c r="X305" i="10"/>
  <c r="W305" i="10"/>
  <c r="V305" i="10"/>
  <c r="U305" i="10"/>
  <c r="T305" i="10"/>
  <c r="Y297" i="10"/>
  <c r="X297" i="10"/>
  <c r="W297" i="10"/>
  <c r="V297" i="10"/>
  <c r="U297" i="10"/>
  <c r="T297" i="10"/>
  <c r="Y288" i="10"/>
  <c r="X288" i="10"/>
  <c r="W288" i="10"/>
  <c r="V288" i="10"/>
  <c r="U288" i="10"/>
  <c r="T288" i="10"/>
  <c r="Y279" i="10"/>
  <c r="X279" i="10"/>
  <c r="W279" i="10"/>
  <c r="V279" i="10"/>
  <c r="U279" i="10"/>
  <c r="T279" i="10"/>
  <c r="Y270" i="10"/>
  <c r="X270" i="10"/>
  <c r="W270" i="10"/>
  <c r="V270" i="10"/>
  <c r="U270" i="10"/>
  <c r="T270" i="10"/>
  <c r="Y261" i="10"/>
  <c r="X261" i="10"/>
  <c r="W261" i="10"/>
  <c r="V261" i="10"/>
  <c r="U261" i="10"/>
  <c r="T261" i="10"/>
  <c r="Y252" i="10"/>
  <c r="X252" i="10"/>
  <c r="W252" i="10"/>
  <c r="V252" i="10"/>
  <c r="U252" i="10"/>
  <c r="T252" i="10"/>
  <c r="Y243" i="10"/>
  <c r="X243" i="10"/>
  <c r="W243" i="10"/>
  <c r="V243" i="10"/>
  <c r="U243" i="10"/>
  <c r="T243" i="10"/>
  <c r="Y234" i="10"/>
  <c r="X234" i="10"/>
  <c r="W234" i="10"/>
  <c r="V234" i="10"/>
  <c r="U234" i="10"/>
  <c r="T234" i="10"/>
  <c r="Y226" i="10"/>
  <c r="X226" i="10"/>
  <c r="W226" i="10"/>
  <c r="V226" i="10"/>
  <c r="U226" i="10"/>
  <c r="T226" i="10"/>
  <c r="Y217" i="10"/>
  <c r="X217" i="10"/>
  <c r="W217" i="10"/>
  <c r="V217" i="10"/>
  <c r="U217" i="10"/>
  <c r="T217" i="10"/>
  <c r="Y208" i="10"/>
  <c r="X208" i="10"/>
  <c r="W208" i="10"/>
  <c r="V208" i="10"/>
  <c r="U208" i="10"/>
  <c r="T208" i="10"/>
  <c r="Y199" i="10"/>
  <c r="X199" i="10"/>
  <c r="W199" i="10"/>
  <c r="V199" i="10"/>
  <c r="U199" i="10"/>
  <c r="T199" i="10"/>
  <c r="Y190" i="10"/>
  <c r="X190" i="10"/>
  <c r="W190" i="10"/>
  <c r="V190" i="10"/>
  <c r="U190" i="10"/>
  <c r="T190" i="10"/>
  <c r="Y181" i="10"/>
  <c r="X181" i="10"/>
  <c r="W181" i="10"/>
  <c r="V181" i="10"/>
  <c r="U181" i="10"/>
  <c r="T181" i="10"/>
  <c r="Y172" i="10"/>
  <c r="X172" i="10"/>
  <c r="W172" i="10"/>
  <c r="V172" i="10"/>
  <c r="U172" i="10"/>
  <c r="T172" i="10"/>
  <c r="Y163" i="10"/>
  <c r="X163" i="10"/>
  <c r="W163" i="10"/>
  <c r="V163" i="10"/>
  <c r="U163" i="10"/>
  <c r="T163" i="10"/>
  <c r="Y154" i="10"/>
  <c r="X154" i="10"/>
  <c r="W154" i="10"/>
  <c r="V154" i="10"/>
  <c r="U154" i="10"/>
  <c r="T154" i="10"/>
  <c r="Y146" i="10"/>
  <c r="X146" i="10"/>
  <c r="W146" i="10"/>
  <c r="V146" i="10"/>
  <c r="U146" i="10"/>
  <c r="T146" i="10"/>
  <c r="Y137" i="10"/>
  <c r="X137" i="10"/>
  <c r="W137" i="10"/>
  <c r="V137" i="10"/>
  <c r="U137" i="10"/>
  <c r="T137" i="10"/>
  <c r="Y128" i="10"/>
  <c r="X128" i="10"/>
  <c r="W128" i="10"/>
  <c r="V128" i="10"/>
  <c r="U128" i="10"/>
  <c r="T128" i="10"/>
  <c r="Y119" i="10"/>
  <c r="X119" i="10"/>
  <c r="W119" i="10"/>
  <c r="V119" i="10"/>
  <c r="U119" i="10"/>
  <c r="T119" i="10"/>
  <c r="Y110" i="10"/>
  <c r="X110" i="10"/>
  <c r="W110" i="10"/>
  <c r="V110" i="10"/>
  <c r="U110" i="10"/>
  <c r="T110" i="10"/>
  <c r="Y101" i="10"/>
  <c r="X101" i="10"/>
  <c r="W101" i="10"/>
  <c r="V101" i="10"/>
  <c r="U101" i="10"/>
  <c r="T101" i="10"/>
  <c r="Y92" i="10"/>
  <c r="X92" i="10"/>
  <c r="W92" i="10"/>
  <c r="V92" i="10"/>
  <c r="U92" i="10"/>
  <c r="T92" i="10"/>
  <c r="Y83" i="10"/>
  <c r="X83" i="10"/>
  <c r="W83" i="10"/>
  <c r="V83" i="10"/>
  <c r="U83" i="10"/>
  <c r="T83" i="10"/>
  <c r="Y74" i="10"/>
  <c r="X74" i="10"/>
  <c r="W74" i="10"/>
  <c r="V74" i="10"/>
  <c r="U74" i="10"/>
  <c r="T74" i="10"/>
  <c r="Y65" i="10"/>
  <c r="X65" i="10"/>
  <c r="W65" i="10"/>
  <c r="V65" i="10"/>
  <c r="U65" i="10"/>
  <c r="T65" i="10"/>
  <c r="Y56" i="10"/>
  <c r="X56" i="10"/>
  <c r="W56" i="10"/>
  <c r="V56" i="10"/>
  <c r="U56" i="10"/>
  <c r="T56" i="10"/>
  <c r="Y47" i="10"/>
  <c r="X47" i="10"/>
  <c r="W47" i="10"/>
  <c r="V47" i="10"/>
  <c r="U47" i="10"/>
  <c r="T47" i="10"/>
  <c r="Y39" i="10"/>
  <c r="X39" i="10"/>
  <c r="W39" i="10"/>
  <c r="V39" i="10"/>
  <c r="U39" i="10"/>
  <c r="T39" i="10"/>
  <c r="Y30" i="10"/>
  <c r="X30" i="10"/>
  <c r="W30" i="10"/>
  <c r="V30" i="10"/>
  <c r="U30" i="10"/>
  <c r="T30" i="10"/>
  <c r="Y21" i="10"/>
  <c r="X21" i="10"/>
  <c r="W21" i="10"/>
  <c r="V21" i="10"/>
  <c r="U21" i="10"/>
  <c r="T21" i="10"/>
  <c r="Y12" i="10"/>
  <c r="X12" i="10"/>
  <c r="W12" i="10"/>
  <c r="V12" i="10"/>
  <c r="U12" i="10"/>
  <c r="T12" i="10"/>
  <c r="U4" i="10"/>
  <c r="V4" i="10"/>
  <c r="W4" i="10"/>
  <c r="X4" i="10"/>
  <c r="Y4" i="10"/>
  <c r="T4" i="10"/>
  <c r="S546" i="10"/>
  <c r="R546" i="10"/>
  <c r="Q546" i="10"/>
  <c r="P546" i="10"/>
  <c r="O546" i="10"/>
  <c r="N546" i="10"/>
  <c r="S537" i="10"/>
  <c r="R537" i="10"/>
  <c r="Q537" i="10"/>
  <c r="P537" i="10"/>
  <c r="O537" i="10"/>
  <c r="N537" i="10"/>
  <c r="S528" i="10"/>
  <c r="R528" i="10"/>
  <c r="Q528" i="10"/>
  <c r="P528" i="10"/>
  <c r="O528" i="10"/>
  <c r="N528" i="10"/>
  <c r="S519" i="10"/>
  <c r="R519" i="10"/>
  <c r="Q519" i="10"/>
  <c r="P519" i="10"/>
  <c r="O519" i="10"/>
  <c r="N519" i="10"/>
  <c r="S510" i="10"/>
  <c r="R510" i="10"/>
  <c r="Q510" i="10"/>
  <c r="P510" i="10"/>
  <c r="O510" i="10"/>
  <c r="N510" i="10"/>
  <c r="S502" i="10"/>
  <c r="R502" i="10"/>
  <c r="Q502" i="10"/>
  <c r="P502" i="10"/>
  <c r="O502" i="10"/>
  <c r="N502" i="10"/>
  <c r="S493" i="10"/>
  <c r="R493" i="10"/>
  <c r="Q493" i="10"/>
  <c r="P493" i="10"/>
  <c r="O493" i="10"/>
  <c r="N493" i="10"/>
  <c r="S484" i="10"/>
  <c r="R484" i="10"/>
  <c r="Q484" i="10"/>
  <c r="P484" i="10"/>
  <c r="O484" i="10"/>
  <c r="N484" i="10"/>
  <c r="S475" i="10"/>
  <c r="R475" i="10"/>
  <c r="Q475" i="10"/>
  <c r="P475" i="10"/>
  <c r="O475" i="10"/>
  <c r="N475" i="10"/>
  <c r="S466" i="10"/>
  <c r="R466" i="10"/>
  <c r="Q466" i="10"/>
  <c r="P466" i="10"/>
  <c r="O466" i="10"/>
  <c r="N466" i="10"/>
  <c r="S457" i="10"/>
  <c r="R457" i="10"/>
  <c r="Q457" i="10"/>
  <c r="P457" i="10"/>
  <c r="O457" i="10"/>
  <c r="N457" i="10"/>
  <c r="S439" i="10"/>
  <c r="R439" i="10"/>
  <c r="Q439" i="10"/>
  <c r="P439" i="10"/>
  <c r="O439" i="10"/>
  <c r="N439" i="10"/>
  <c r="S430" i="10"/>
  <c r="R430" i="10"/>
  <c r="Q430" i="10"/>
  <c r="P430" i="10"/>
  <c r="O430" i="10"/>
  <c r="N430" i="10"/>
  <c r="S421" i="10"/>
  <c r="R421" i="10"/>
  <c r="Q421" i="10"/>
  <c r="P421" i="10"/>
  <c r="O421" i="10"/>
  <c r="N421" i="10"/>
  <c r="S412" i="10"/>
  <c r="R412" i="10"/>
  <c r="Q412" i="10"/>
  <c r="P412" i="10"/>
  <c r="O412" i="10"/>
  <c r="N412" i="10"/>
  <c r="S403" i="10"/>
  <c r="R403" i="10"/>
  <c r="Q403" i="10"/>
  <c r="P403" i="10"/>
  <c r="O403" i="10"/>
  <c r="N403" i="10"/>
  <c r="S394" i="10"/>
  <c r="R394" i="10"/>
  <c r="Q394" i="10"/>
  <c r="P394" i="10"/>
  <c r="O394" i="10"/>
  <c r="N394" i="10"/>
  <c r="S386" i="10"/>
  <c r="R386" i="10"/>
  <c r="Q386" i="10"/>
  <c r="P386" i="10"/>
  <c r="O386" i="10"/>
  <c r="N386" i="10"/>
  <c r="S377" i="10"/>
  <c r="R377" i="10"/>
  <c r="Q377" i="10"/>
  <c r="P377" i="10"/>
  <c r="O377" i="10"/>
  <c r="N377" i="10"/>
  <c r="S368" i="10"/>
  <c r="R368" i="10"/>
  <c r="Q368" i="10"/>
  <c r="P368" i="10"/>
  <c r="O368" i="10"/>
  <c r="N368" i="10"/>
  <c r="S359" i="10"/>
  <c r="R359" i="10"/>
  <c r="Q359" i="10"/>
  <c r="P359" i="10"/>
  <c r="O359" i="10"/>
  <c r="N359" i="10"/>
  <c r="S350" i="10"/>
  <c r="R350" i="10"/>
  <c r="Q350" i="10"/>
  <c r="P350" i="10"/>
  <c r="O350" i="10"/>
  <c r="N350" i="10"/>
  <c r="S341" i="10"/>
  <c r="R341" i="10"/>
  <c r="Q341" i="10"/>
  <c r="P341" i="10"/>
  <c r="O341" i="10"/>
  <c r="N341" i="10"/>
  <c r="S323" i="10"/>
  <c r="R323" i="10"/>
  <c r="Q323" i="10"/>
  <c r="P323" i="10"/>
  <c r="O323" i="10"/>
  <c r="N323" i="10"/>
  <c r="S314" i="10"/>
  <c r="R314" i="10"/>
  <c r="Q314" i="10"/>
  <c r="P314" i="10"/>
  <c r="O314" i="10"/>
  <c r="N314" i="10"/>
  <c r="S305" i="10"/>
  <c r="R305" i="10"/>
  <c r="Q305" i="10"/>
  <c r="P305" i="10"/>
  <c r="O305" i="10"/>
  <c r="N305" i="10"/>
  <c r="S297" i="10"/>
  <c r="R297" i="10"/>
  <c r="Q297" i="10"/>
  <c r="P297" i="10"/>
  <c r="O297" i="10"/>
  <c r="N297" i="10"/>
  <c r="S288" i="10"/>
  <c r="R288" i="10"/>
  <c r="Q288" i="10"/>
  <c r="P288" i="10"/>
  <c r="O288" i="10"/>
  <c r="N288" i="10"/>
  <c r="S279" i="10"/>
  <c r="R279" i="10"/>
  <c r="Q279" i="10"/>
  <c r="P279" i="10"/>
  <c r="O279" i="10"/>
  <c r="N279" i="10"/>
  <c r="S270" i="10"/>
  <c r="R270" i="10"/>
  <c r="Q270" i="10"/>
  <c r="P270" i="10"/>
  <c r="O270" i="10"/>
  <c r="N270" i="10"/>
  <c r="S261" i="10"/>
  <c r="R261" i="10"/>
  <c r="Q261" i="10"/>
  <c r="P261" i="10"/>
  <c r="O261" i="10"/>
  <c r="N261" i="10"/>
  <c r="S252" i="10"/>
  <c r="R252" i="10"/>
  <c r="Q252" i="10"/>
  <c r="P252" i="10"/>
  <c r="O252" i="10"/>
  <c r="N252" i="10"/>
  <c r="S243" i="10"/>
  <c r="R243" i="10"/>
  <c r="Q243" i="10"/>
  <c r="P243" i="10"/>
  <c r="O243" i="10"/>
  <c r="N243" i="10"/>
  <c r="S234" i="10"/>
  <c r="R234" i="10"/>
  <c r="Q234" i="10"/>
  <c r="P234" i="10"/>
  <c r="O234" i="10"/>
  <c r="N234" i="10"/>
  <c r="S226" i="10"/>
  <c r="R226" i="10"/>
  <c r="Q226" i="10"/>
  <c r="P226" i="10"/>
  <c r="O226" i="10"/>
  <c r="N226" i="10"/>
  <c r="S217" i="10"/>
  <c r="R217" i="10"/>
  <c r="Q217" i="10"/>
  <c r="P217" i="10"/>
  <c r="O217" i="10"/>
  <c r="N217" i="10"/>
  <c r="S208" i="10"/>
  <c r="R208" i="10"/>
  <c r="Q208" i="10"/>
  <c r="P208" i="10"/>
  <c r="O208" i="10"/>
  <c r="N208" i="10"/>
  <c r="S199" i="10"/>
  <c r="R199" i="10"/>
  <c r="Q199" i="10"/>
  <c r="P199" i="10"/>
  <c r="O199" i="10"/>
  <c r="N199" i="10"/>
  <c r="S190" i="10"/>
  <c r="R190" i="10"/>
  <c r="Q190" i="10"/>
  <c r="P190" i="10"/>
  <c r="O190" i="10"/>
  <c r="N190" i="10"/>
  <c r="S181" i="10"/>
  <c r="R181" i="10"/>
  <c r="Q181" i="10"/>
  <c r="P181" i="10"/>
  <c r="O181" i="10"/>
  <c r="N181" i="10"/>
  <c r="S172" i="10"/>
  <c r="R172" i="10"/>
  <c r="Q172" i="10"/>
  <c r="P172" i="10"/>
  <c r="O172" i="10"/>
  <c r="N172" i="10"/>
  <c r="S163" i="10"/>
  <c r="R163" i="10"/>
  <c r="Q163" i="10"/>
  <c r="P163" i="10"/>
  <c r="O163" i="10"/>
  <c r="N163" i="10"/>
  <c r="S154" i="10"/>
  <c r="R154" i="10"/>
  <c r="Q154" i="10"/>
  <c r="P154" i="10"/>
  <c r="O154" i="10"/>
  <c r="N154" i="10"/>
  <c r="S146" i="10"/>
  <c r="R146" i="10"/>
  <c r="Q146" i="10"/>
  <c r="P146" i="10"/>
  <c r="O146" i="10"/>
  <c r="N146" i="10"/>
  <c r="S137" i="10"/>
  <c r="R137" i="10"/>
  <c r="Q137" i="10"/>
  <c r="P137" i="10"/>
  <c r="O137" i="10"/>
  <c r="N137" i="10"/>
  <c r="S128" i="10"/>
  <c r="R128" i="10"/>
  <c r="Q128" i="10"/>
  <c r="P128" i="10"/>
  <c r="O128" i="10"/>
  <c r="N128" i="10"/>
  <c r="S119" i="10"/>
  <c r="R119" i="10"/>
  <c r="Q119" i="10"/>
  <c r="P119" i="10"/>
  <c r="O119" i="10"/>
  <c r="N119" i="10"/>
  <c r="S110" i="10"/>
  <c r="R110" i="10"/>
  <c r="Q110" i="10"/>
  <c r="P110" i="10"/>
  <c r="O110" i="10"/>
  <c r="N110" i="10"/>
  <c r="S101" i="10"/>
  <c r="R101" i="10"/>
  <c r="Q101" i="10"/>
  <c r="P101" i="10"/>
  <c r="O101" i="10"/>
  <c r="N101" i="10"/>
  <c r="S92" i="10"/>
  <c r="R92" i="10"/>
  <c r="Q92" i="10"/>
  <c r="P92" i="10"/>
  <c r="O92" i="10"/>
  <c r="N92" i="10"/>
  <c r="S83" i="10"/>
  <c r="R83" i="10"/>
  <c r="Q83" i="10"/>
  <c r="P83" i="10"/>
  <c r="O83" i="10"/>
  <c r="N83" i="10"/>
  <c r="S74" i="10"/>
  <c r="R74" i="10"/>
  <c r="Q74" i="10"/>
  <c r="P74" i="10"/>
  <c r="O74" i="10"/>
  <c r="N74" i="10"/>
  <c r="S65" i="10"/>
  <c r="R65" i="10"/>
  <c r="Q65" i="10"/>
  <c r="P65" i="10"/>
  <c r="O65" i="10"/>
  <c r="N65" i="10"/>
  <c r="S56" i="10"/>
  <c r="R56" i="10"/>
  <c r="Q56" i="10"/>
  <c r="P56" i="10"/>
  <c r="O56" i="10"/>
  <c r="N56" i="10"/>
  <c r="S47" i="10"/>
  <c r="R47" i="10"/>
  <c r="Q47" i="10"/>
  <c r="P47" i="10"/>
  <c r="O47" i="10"/>
  <c r="N47" i="10"/>
  <c r="S39" i="10"/>
  <c r="R39" i="10"/>
  <c r="Q39" i="10"/>
  <c r="P39" i="10"/>
  <c r="O39" i="10"/>
  <c r="N39" i="10"/>
  <c r="S30" i="10"/>
  <c r="R30" i="10"/>
  <c r="Q30" i="10"/>
  <c r="P30" i="10"/>
  <c r="O30" i="10"/>
  <c r="N30" i="10"/>
  <c r="S21" i="10"/>
  <c r="R21" i="10"/>
  <c r="Q21" i="10"/>
  <c r="P21" i="10"/>
  <c r="O21" i="10"/>
  <c r="N21" i="10"/>
  <c r="S12" i="10"/>
  <c r="R12" i="10"/>
  <c r="Q12" i="10"/>
  <c r="P12" i="10"/>
  <c r="O12" i="10"/>
  <c r="N12" i="10"/>
  <c r="S4" i="10"/>
  <c r="R4" i="10"/>
  <c r="Q4" i="10"/>
  <c r="P4" i="10"/>
  <c r="O4" i="10"/>
  <c r="N4" i="10"/>
  <c r="M546" i="10"/>
  <c r="L546" i="10"/>
  <c r="K546" i="10"/>
  <c r="J546" i="10"/>
  <c r="I546" i="10"/>
  <c r="H546" i="10"/>
  <c r="M537" i="10"/>
  <c r="L537" i="10"/>
  <c r="K537" i="10"/>
  <c r="J537" i="10"/>
  <c r="I537" i="10"/>
  <c r="H537" i="10"/>
  <c r="M528" i="10"/>
  <c r="L528" i="10"/>
  <c r="K528" i="10"/>
  <c r="J528" i="10"/>
  <c r="I528" i="10"/>
  <c r="H528" i="10"/>
  <c r="M519" i="10"/>
  <c r="L519" i="10"/>
  <c r="K519" i="10"/>
  <c r="J519" i="10"/>
  <c r="I519" i="10"/>
  <c r="H519" i="10"/>
  <c r="M510" i="10"/>
  <c r="L510" i="10"/>
  <c r="K510" i="10"/>
  <c r="J510" i="10"/>
  <c r="I510" i="10"/>
  <c r="H510" i="10"/>
  <c r="M502" i="10"/>
  <c r="L502" i="10"/>
  <c r="K502" i="10"/>
  <c r="J502" i="10"/>
  <c r="I502" i="10"/>
  <c r="H502" i="10"/>
  <c r="M493" i="10"/>
  <c r="L493" i="10"/>
  <c r="K493" i="10"/>
  <c r="J493" i="10"/>
  <c r="I493" i="10"/>
  <c r="H493" i="10"/>
  <c r="M484" i="10"/>
  <c r="L484" i="10"/>
  <c r="K484" i="10"/>
  <c r="J484" i="10"/>
  <c r="I484" i="10"/>
  <c r="H484" i="10"/>
  <c r="M475" i="10"/>
  <c r="L475" i="10"/>
  <c r="K475" i="10"/>
  <c r="J475" i="10"/>
  <c r="I475" i="10"/>
  <c r="H475" i="10"/>
  <c r="M466" i="10"/>
  <c r="L466" i="10"/>
  <c r="K466" i="10"/>
  <c r="J466" i="10"/>
  <c r="I466" i="10"/>
  <c r="H466" i="10"/>
  <c r="M457" i="10"/>
  <c r="L457" i="10"/>
  <c r="K457" i="10"/>
  <c r="J457" i="10"/>
  <c r="I457" i="10"/>
  <c r="H457" i="10"/>
  <c r="M439" i="10"/>
  <c r="L439" i="10"/>
  <c r="K439" i="10"/>
  <c r="J439" i="10"/>
  <c r="I439" i="10"/>
  <c r="H439" i="10"/>
  <c r="M430" i="10"/>
  <c r="L430" i="10"/>
  <c r="K430" i="10"/>
  <c r="J430" i="10"/>
  <c r="I430" i="10"/>
  <c r="H430" i="10"/>
  <c r="M421" i="10"/>
  <c r="L421" i="10"/>
  <c r="K421" i="10"/>
  <c r="J421" i="10"/>
  <c r="I421" i="10"/>
  <c r="H421" i="10"/>
  <c r="M412" i="10"/>
  <c r="L412" i="10"/>
  <c r="K412" i="10"/>
  <c r="J412" i="10"/>
  <c r="I412" i="10"/>
  <c r="H412" i="10"/>
  <c r="M403" i="10"/>
  <c r="L403" i="10"/>
  <c r="K403" i="10"/>
  <c r="J403" i="10"/>
  <c r="I403" i="10"/>
  <c r="H403" i="10"/>
  <c r="M394" i="10"/>
  <c r="L394" i="10"/>
  <c r="K394" i="10"/>
  <c r="J394" i="10"/>
  <c r="I394" i="10"/>
  <c r="H394" i="10"/>
  <c r="M386" i="10"/>
  <c r="L386" i="10"/>
  <c r="K386" i="10"/>
  <c r="J386" i="10"/>
  <c r="I386" i="10"/>
  <c r="H386" i="10"/>
  <c r="M377" i="10"/>
  <c r="L377" i="10"/>
  <c r="K377" i="10"/>
  <c r="J377" i="10"/>
  <c r="I377" i="10"/>
  <c r="H377" i="10"/>
  <c r="M368" i="10"/>
  <c r="L368" i="10"/>
  <c r="K368" i="10"/>
  <c r="J368" i="10"/>
  <c r="I368" i="10"/>
  <c r="H368" i="10"/>
  <c r="M359" i="10"/>
  <c r="L359" i="10"/>
  <c r="K359" i="10"/>
  <c r="J359" i="10"/>
  <c r="I359" i="10"/>
  <c r="H359" i="10"/>
  <c r="M350" i="10"/>
  <c r="L350" i="10"/>
  <c r="K350" i="10"/>
  <c r="J350" i="10"/>
  <c r="I350" i="10"/>
  <c r="H350" i="10"/>
  <c r="M341" i="10"/>
  <c r="L341" i="10"/>
  <c r="K341" i="10"/>
  <c r="J341" i="10"/>
  <c r="I341" i="10"/>
  <c r="H341" i="10"/>
  <c r="M323" i="10"/>
  <c r="L323" i="10"/>
  <c r="K323" i="10"/>
  <c r="J323" i="10"/>
  <c r="I323" i="10"/>
  <c r="H323" i="10"/>
  <c r="M314" i="10"/>
  <c r="L314" i="10"/>
  <c r="K314" i="10"/>
  <c r="J314" i="10"/>
  <c r="I314" i="10"/>
  <c r="H314" i="10"/>
  <c r="M305" i="10"/>
  <c r="L305" i="10"/>
  <c r="K305" i="10"/>
  <c r="J305" i="10"/>
  <c r="I305" i="10"/>
  <c r="H305" i="10"/>
  <c r="M297" i="10"/>
  <c r="L297" i="10"/>
  <c r="K297" i="10"/>
  <c r="J297" i="10"/>
  <c r="I297" i="10"/>
  <c r="H297" i="10"/>
  <c r="M288" i="10"/>
  <c r="L288" i="10"/>
  <c r="K288" i="10"/>
  <c r="J288" i="10"/>
  <c r="I288" i="10"/>
  <c r="H288" i="10"/>
  <c r="M279" i="10"/>
  <c r="L279" i="10"/>
  <c r="K279" i="10"/>
  <c r="J279" i="10"/>
  <c r="I279" i="10"/>
  <c r="H279" i="10"/>
  <c r="M270" i="10"/>
  <c r="L270" i="10"/>
  <c r="K270" i="10"/>
  <c r="J270" i="10"/>
  <c r="I270" i="10"/>
  <c r="H270" i="10"/>
  <c r="M261" i="10"/>
  <c r="L261" i="10"/>
  <c r="K261" i="10"/>
  <c r="J261" i="10"/>
  <c r="I261" i="10"/>
  <c r="H261" i="10"/>
  <c r="M252" i="10"/>
  <c r="L252" i="10"/>
  <c r="K252" i="10"/>
  <c r="J252" i="10"/>
  <c r="I252" i="10"/>
  <c r="H252" i="10"/>
  <c r="M243" i="10"/>
  <c r="L243" i="10"/>
  <c r="K243" i="10"/>
  <c r="J243" i="10"/>
  <c r="I243" i="10"/>
  <c r="H243" i="10"/>
  <c r="M234" i="10"/>
  <c r="L234" i="10"/>
  <c r="K234" i="10"/>
  <c r="J234" i="10"/>
  <c r="I234" i="10"/>
  <c r="H234" i="10"/>
  <c r="M226" i="10"/>
  <c r="L226" i="10"/>
  <c r="K226" i="10"/>
  <c r="J226" i="10"/>
  <c r="I226" i="10"/>
  <c r="H226" i="10"/>
  <c r="M217" i="10"/>
  <c r="L217" i="10"/>
  <c r="K217" i="10"/>
  <c r="J217" i="10"/>
  <c r="I217" i="10"/>
  <c r="H217" i="10"/>
  <c r="M208" i="10"/>
  <c r="L208" i="10"/>
  <c r="K208" i="10"/>
  <c r="J208" i="10"/>
  <c r="I208" i="10"/>
  <c r="H208" i="10"/>
  <c r="M199" i="10"/>
  <c r="L199" i="10"/>
  <c r="K199" i="10"/>
  <c r="J199" i="10"/>
  <c r="I199" i="10"/>
  <c r="H199" i="10"/>
  <c r="M190" i="10"/>
  <c r="L190" i="10"/>
  <c r="K190" i="10"/>
  <c r="J190" i="10"/>
  <c r="I190" i="10"/>
  <c r="H190" i="10"/>
  <c r="M181" i="10"/>
  <c r="L181" i="10"/>
  <c r="K181" i="10"/>
  <c r="J181" i="10"/>
  <c r="I181" i="10"/>
  <c r="H181" i="10"/>
  <c r="M172" i="10"/>
  <c r="L172" i="10"/>
  <c r="K172" i="10"/>
  <c r="J172" i="10"/>
  <c r="I172" i="10"/>
  <c r="H172" i="10"/>
  <c r="M163" i="10"/>
  <c r="L163" i="10"/>
  <c r="K163" i="10"/>
  <c r="J163" i="10"/>
  <c r="I163" i="10"/>
  <c r="H163" i="10"/>
  <c r="M154" i="10"/>
  <c r="L154" i="10"/>
  <c r="K154" i="10"/>
  <c r="J154" i="10"/>
  <c r="I154" i="10"/>
  <c r="H154" i="10"/>
  <c r="M146" i="10"/>
  <c r="L146" i="10"/>
  <c r="K146" i="10"/>
  <c r="J146" i="10"/>
  <c r="I146" i="10"/>
  <c r="H146" i="10"/>
  <c r="M137" i="10"/>
  <c r="L137" i="10"/>
  <c r="K137" i="10"/>
  <c r="J137" i="10"/>
  <c r="I137" i="10"/>
  <c r="H137" i="10"/>
  <c r="M128" i="10"/>
  <c r="L128" i="10"/>
  <c r="K128" i="10"/>
  <c r="J128" i="10"/>
  <c r="I128" i="10"/>
  <c r="H128" i="10"/>
  <c r="M119" i="10"/>
  <c r="L119" i="10"/>
  <c r="K119" i="10"/>
  <c r="J119" i="10"/>
  <c r="I119" i="10"/>
  <c r="H119" i="10"/>
  <c r="M110" i="10"/>
  <c r="L110" i="10"/>
  <c r="K110" i="10"/>
  <c r="J110" i="10"/>
  <c r="I110" i="10"/>
  <c r="H110" i="10"/>
  <c r="M101" i="10"/>
  <c r="L101" i="10"/>
  <c r="K101" i="10"/>
  <c r="J101" i="10"/>
  <c r="I101" i="10"/>
  <c r="H101" i="10"/>
  <c r="M92" i="10"/>
  <c r="L92" i="10"/>
  <c r="K92" i="10"/>
  <c r="J92" i="10"/>
  <c r="I92" i="10"/>
  <c r="H92" i="10"/>
  <c r="M83" i="10"/>
  <c r="L83" i="10"/>
  <c r="K83" i="10"/>
  <c r="J83" i="10"/>
  <c r="I83" i="10"/>
  <c r="H83" i="10"/>
  <c r="M74" i="10"/>
  <c r="L74" i="10"/>
  <c r="K74" i="10"/>
  <c r="J74" i="10"/>
  <c r="I74" i="10"/>
  <c r="H74" i="10"/>
  <c r="M65" i="10"/>
  <c r="L65" i="10"/>
  <c r="K65" i="10"/>
  <c r="J65" i="10"/>
  <c r="I65" i="10"/>
  <c r="H65" i="10"/>
  <c r="M56" i="10"/>
  <c r="L56" i="10"/>
  <c r="K56" i="10"/>
  <c r="J56" i="10"/>
  <c r="I56" i="10"/>
  <c r="H56" i="10"/>
  <c r="M47" i="10"/>
  <c r="L47" i="10"/>
  <c r="K47" i="10"/>
  <c r="J47" i="10"/>
  <c r="I47" i="10"/>
  <c r="H47" i="10"/>
  <c r="M39" i="10"/>
  <c r="L39" i="10"/>
  <c r="K39" i="10"/>
  <c r="J39" i="10"/>
  <c r="I39" i="10"/>
  <c r="H39" i="10"/>
  <c r="M30" i="10"/>
  <c r="L30" i="10"/>
  <c r="K30" i="10"/>
  <c r="J30" i="10"/>
  <c r="I30" i="10"/>
  <c r="H30" i="10"/>
  <c r="M21" i="10"/>
  <c r="L21" i="10"/>
  <c r="K21" i="10"/>
  <c r="J21" i="10"/>
  <c r="I21" i="10"/>
  <c r="H21" i="10"/>
  <c r="M12" i="10"/>
  <c r="L12" i="10"/>
  <c r="K12" i="10"/>
  <c r="J12" i="10"/>
  <c r="I12" i="10"/>
  <c r="H12" i="10"/>
  <c r="M4" i="10"/>
  <c r="L4" i="10"/>
  <c r="K4" i="10"/>
  <c r="J4" i="10"/>
  <c r="I4" i="10"/>
  <c r="H4" i="10"/>
</calcChain>
</file>

<file path=xl/comments1.xml><?xml version="1.0" encoding="utf-8"?>
<comments xmlns="http://schemas.openxmlformats.org/spreadsheetml/2006/main">
  <authors>
    <author>MANUEL ALONSO CASTILLO GALVAN</author>
  </authors>
  <commentList>
    <comment ref="K1" authorId="0" shapeId="0">
      <text>
        <r>
          <rPr>
            <b/>
            <sz val="11"/>
            <color indexed="81"/>
            <rFont val="Arial"/>
            <family val="2"/>
          </rPr>
          <t>Descipción de los indicadores</t>
        </r>
        <r>
          <rPr>
            <sz val="11"/>
            <color indexed="81"/>
            <rFont val="Arial"/>
            <family val="2"/>
          </rPr>
          <t xml:space="preserve">
• </t>
        </r>
        <r>
          <rPr>
            <b/>
            <i/>
            <sz val="11"/>
            <color indexed="81"/>
            <rFont val="Arial"/>
            <family val="2"/>
          </rPr>
          <t>Tasa de Egreso</t>
        </r>
        <r>
          <rPr>
            <sz val="11"/>
            <color indexed="81"/>
            <rFont val="Arial"/>
            <family val="2"/>
          </rPr>
          <t xml:space="preserve">, Porcentaje de alumnos que habiendo ingresado en un determinado momento al programa, concluyeron el plan de estudios. (Numero de alumnos egresados / Número de alumnos de 1er. ingreso).
• </t>
        </r>
        <r>
          <rPr>
            <b/>
            <i/>
            <sz val="11"/>
            <color indexed="81"/>
            <rFont val="Arial"/>
            <family val="2"/>
          </rPr>
          <t>Eficiencia Terminal por Cohorte</t>
        </r>
        <r>
          <rPr>
            <sz val="11"/>
            <color indexed="81"/>
            <rFont val="Arial"/>
            <family val="2"/>
          </rPr>
          <t xml:space="preserve">, Porcentaje de alumnos que habiendo ingresado en un determinado momento al programa, lo concluyeron en el plazo establecido en el plan de estudios. (Numero de alumnos egresados en su misma generación / Número de alumnos de 1er. ingreso).
• </t>
        </r>
        <r>
          <rPr>
            <b/>
            <i/>
            <sz val="11"/>
            <color indexed="81"/>
            <rFont val="Arial"/>
            <family val="2"/>
          </rPr>
          <t>Tasa de Titulación Por Cohorte</t>
        </r>
        <r>
          <rPr>
            <sz val="11"/>
            <color indexed="81"/>
            <rFont val="Arial"/>
            <family val="2"/>
          </rPr>
          <t xml:space="preserve">, Porcentaje de alumnos que ingresa y alcanzan el título o grado dentro de su misma generación. 
( Numero de alumnos titulados en su misma generación / Número de alumnos de 1er. ingreso).
• </t>
        </r>
        <r>
          <rPr>
            <b/>
            <sz val="11"/>
            <color indexed="81"/>
            <rFont val="Arial"/>
            <family val="2"/>
          </rPr>
          <t>Tasa Máxima de Egreso</t>
        </r>
        <r>
          <rPr>
            <sz val="11"/>
            <color indexed="81"/>
            <rFont val="Arial"/>
            <family val="2"/>
          </rPr>
          <t>, Porcentaje de egreso que puede alcanzar la generación si ningún alumno que se encuentra actualmente reinscrito abandona sus estudios.
( (Numero de alumnos egresados + Número de alumnos reinscritos) / Número de alumnos de 1er. ingreso).</t>
        </r>
      </text>
    </comment>
    <comment ref="D7" authorId="0" shapeId="0">
      <text>
        <r>
          <rPr>
            <b/>
            <sz val="9"/>
            <color indexed="81"/>
            <rFont val="Tahoma"/>
            <charset val="1"/>
          </rPr>
          <t>Lista desplegable</t>
        </r>
        <r>
          <rPr>
            <sz val="9"/>
            <color indexed="81"/>
            <rFont val="Tahoma"/>
            <charset val="1"/>
          </rPr>
          <t xml:space="preserve">
</t>
        </r>
      </text>
    </comment>
  </commentList>
</comments>
</file>

<file path=xl/sharedStrings.xml><?xml version="1.0" encoding="utf-8"?>
<sst xmlns="http://schemas.openxmlformats.org/spreadsheetml/2006/main" count="4152" uniqueCount="129">
  <si>
    <t>ENE-JUN 09</t>
  </si>
  <si>
    <t>ENE-JUN 10</t>
  </si>
  <si>
    <t>ENE-JUN 11</t>
  </si>
  <si>
    <t>ENE-JUN 12</t>
  </si>
  <si>
    <t>ENE-JUN 13</t>
  </si>
  <si>
    <t>EFICIENCIA TERMINAL POR COHORTE</t>
  </si>
  <si>
    <t>TASA DE EGRESO</t>
  </si>
  <si>
    <t>TASA MÁXIMA DE EGRESO</t>
  </si>
  <si>
    <t>TASA DE TITULACIÓN POR COHORTE</t>
  </si>
  <si>
    <t>AGO-DIC 10</t>
  </si>
  <si>
    <t>AGO-DIC 09</t>
  </si>
  <si>
    <t>AGO-DIC 08</t>
  </si>
  <si>
    <t>AGO-DIC 07</t>
  </si>
  <si>
    <t>ENE-JUN 08</t>
  </si>
  <si>
    <t>U.A.A.</t>
  </si>
  <si>
    <t>C.C. AGROPECUARIAS</t>
  </si>
  <si>
    <t>Ingeniero Agrónomo</t>
  </si>
  <si>
    <t>Ingeniería Agroindustrial</t>
  </si>
  <si>
    <t>Médico Veterinario Zootecnista</t>
  </si>
  <si>
    <t>Análisis Químico-Biológicos</t>
  </si>
  <si>
    <t>Biología</t>
  </si>
  <si>
    <t>Ciencias Ambientales</t>
  </si>
  <si>
    <t>Ing. Industrial Estadístico</t>
  </si>
  <si>
    <t>Ing. En Sistemas Computacionales</t>
  </si>
  <si>
    <t>Ingeniería Bioquímica</t>
  </si>
  <si>
    <t>Ingeniero en Electrónica</t>
  </si>
  <si>
    <t>Matemáticas Aplicadas</t>
  </si>
  <si>
    <t>C.C. DE LA SALUD</t>
  </si>
  <si>
    <t>Cultura Física y Deporte</t>
  </si>
  <si>
    <t>Enfermería</t>
  </si>
  <si>
    <t>Médico Cirujano</t>
  </si>
  <si>
    <t>Médico Estomatólogo</t>
  </si>
  <si>
    <t>Nutrición</t>
  </si>
  <si>
    <t>Optometría</t>
  </si>
  <si>
    <t>Salud Pública</t>
  </si>
  <si>
    <t>Terapia Física</t>
  </si>
  <si>
    <t>Arquitectura</t>
  </si>
  <si>
    <t>Diseño de Interiores</t>
  </si>
  <si>
    <t>Diseño de Moda en Indumentaria y Textiles</t>
  </si>
  <si>
    <t>Diseño Gráfico</t>
  </si>
  <si>
    <t>Diseño Industrial</t>
  </si>
  <si>
    <t>Ingeniería Civil</t>
  </si>
  <si>
    <t>Urbanismo</t>
  </si>
  <si>
    <t>Administración de Empresas</t>
  </si>
  <si>
    <t>Administración de producción y servicios</t>
  </si>
  <si>
    <t>Administración Financiera</t>
  </si>
  <si>
    <t>Contador Público</t>
  </si>
  <si>
    <t>Economía</t>
  </si>
  <si>
    <t>Gestión Turística</t>
  </si>
  <si>
    <t>Mercadotecnia</t>
  </si>
  <si>
    <t>Relaciones Industriales</t>
  </si>
  <si>
    <t>C.C. SOCIALES Y HUMANIDADES</t>
  </si>
  <si>
    <t>Asesoría Psicopedagógica</t>
  </si>
  <si>
    <t>Ciencias Políticas y Admón. Públuca</t>
  </si>
  <si>
    <t>Comunicación e Información</t>
  </si>
  <si>
    <t>Comunicación Organizacional</t>
  </si>
  <si>
    <t>Derecho</t>
  </si>
  <si>
    <t>Docencia del Idioma Inglés</t>
  </si>
  <si>
    <t>Filosofía</t>
  </si>
  <si>
    <t>Historia</t>
  </si>
  <si>
    <t>Psicología</t>
  </si>
  <si>
    <t>Sociología</t>
  </si>
  <si>
    <t>Trabajo Social</t>
  </si>
  <si>
    <t>C. DE LAS ARTES Y LA CULTURA</t>
  </si>
  <si>
    <t>Ciencias del Arte y Gestión Cultural</t>
  </si>
  <si>
    <t>Letras Hispánicas</t>
  </si>
  <si>
    <t>ENE-JUN 07</t>
  </si>
  <si>
    <t>AGO-DIC 13</t>
  </si>
  <si>
    <t>AGO-DIC 12</t>
  </si>
  <si>
    <t>AGO-DIC 11</t>
  </si>
  <si>
    <t>CICLOS</t>
  </si>
  <si>
    <t>CLASIFICACION</t>
  </si>
  <si>
    <t>DIVISION</t>
  </si>
  <si>
    <t xml:space="preserve">PERIODOS   </t>
  </si>
  <si>
    <t>CENTRO</t>
  </si>
  <si>
    <t>CARRERA</t>
  </si>
  <si>
    <t>INSTITUCIONAL</t>
  </si>
  <si>
    <t>UNIVERSIDAD AUTÓNOMA DE AGUASCALIENTES</t>
  </si>
  <si>
    <t>DEPARTAMENTO DE ESTADÍSTICA INSTITUCIONAL</t>
  </si>
  <si>
    <t>ANÁLISIS DE TASA DE EGRESO Y EFICIENCIA TERMINAL POR COHORTE GENERACIONAL</t>
  </si>
  <si>
    <r>
      <rPr>
        <b/>
        <sz val="12"/>
        <color theme="0"/>
        <rFont val="Calibri"/>
        <family val="2"/>
      </rPr>
      <t>←</t>
    </r>
    <r>
      <rPr>
        <b/>
        <sz val="12"/>
        <color theme="0"/>
        <rFont val="Arial"/>
        <family val="2"/>
      </rPr>
      <t xml:space="preserve"> Descripción de los Indicadores</t>
    </r>
  </si>
  <si>
    <t>ENE-JUN 14</t>
  </si>
  <si>
    <t>Computación inteligente</t>
  </si>
  <si>
    <t>Artes Escénicas</t>
  </si>
  <si>
    <t>Música</t>
  </si>
  <si>
    <t>INDICADOR</t>
  </si>
  <si>
    <t>AGO-DIC 14</t>
  </si>
  <si>
    <t>INSCRITOS</t>
  </si>
  <si>
    <t>ALUMNOS EGRESADOS (COHORTE)</t>
  </si>
  <si>
    <t>ALUMNOS TITULADOS (COHORTE)</t>
  </si>
  <si>
    <t>NÚMERO DE ALIMNOS REINSCRITOS EN EL PRIMER AÑO (POR COHORTE)</t>
  </si>
  <si>
    <t>NÚMERO DE ESTUDIANTES QUE ABANDONAN SUS ESTUDIOS</t>
  </si>
  <si>
    <t>NÚMERO DE REZAGO POR COHORTE</t>
  </si>
  <si>
    <t>NÚMERO DE EGRESADOS/TITULADOS REZAGADOS</t>
  </si>
  <si>
    <t>AGO-DIC 06</t>
  </si>
  <si>
    <t>AGO-DIC 05</t>
  </si>
  <si>
    <t>AGO-DIC 04</t>
  </si>
  <si>
    <t>ENE-JUN 06</t>
  </si>
  <si>
    <t>ENE-JUN 05</t>
  </si>
  <si>
    <t>Biotecnología</t>
  </si>
  <si>
    <t>AGO-DIC 03</t>
  </si>
  <si>
    <t>ND</t>
  </si>
  <si>
    <t>AGO-DIC 02</t>
  </si>
  <si>
    <t>AGO-DIC 15</t>
  </si>
  <si>
    <t>ENE-JUN 15</t>
  </si>
  <si>
    <t>Tecnologías de Información (Informatica)</t>
  </si>
  <si>
    <t>ENE-JUN 16</t>
  </si>
  <si>
    <t>Docencia del Idioma Francés</t>
  </si>
  <si>
    <t>AGO-DIC 16</t>
  </si>
  <si>
    <t>COMERCIO INTERNACIONAL</t>
  </si>
  <si>
    <t>AGRONEGOCIOS</t>
  </si>
  <si>
    <t>COMERCIO ELECTRÓNICO</t>
  </si>
  <si>
    <t>Ingeniero Automotriz</t>
  </si>
  <si>
    <t>Ingeniería Biomédica</t>
  </si>
  <si>
    <t>Ingeniería Robótica</t>
  </si>
  <si>
    <t>C. C. EMPRESARIALES</t>
  </si>
  <si>
    <t>C.C. ECONÓMICAS ADMINISTRATIVAS</t>
  </si>
  <si>
    <t>C.C. DISEÑO Y DE LA CONSTRUCCIÓN</t>
  </si>
  <si>
    <t>C.C. BÁSICAS</t>
  </si>
  <si>
    <t>C. C. DE LA INGENIERÍA</t>
  </si>
  <si>
    <t>-</t>
  </si>
  <si>
    <t>C.C. BASICAS</t>
  </si>
  <si>
    <t>C.C. DISEÑO Y DE LA CONSTRUCCION</t>
  </si>
  <si>
    <t>C.C. ECONOMICAS ADMINISTRATIVAS</t>
  </si>
  <si>
    <t>C. DE CIENCIAS EMPRESARIALES</t>
  </si>
  <si>
    <t>C.C. DE LA INGENIERÍA</t>
  </si>
  <si>
    <t>ENE-JUN 17</t>
  </si>
  <si>
    <t>Ingeniería de Alimentos</t>
  </si>
  <si>
    <t>AGO-DIC 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</si>
</sst>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C0A]mmm\-yy;@"/>
    <numFmt numFmtId="166" formatCode="_(* #,##0.00_);_(* \(#,##0.00\);_(* &quot;-&quot;??_);_(@_)"/>
    <numFmt numFmtId="167" formatCode="0;\-0;&quot;-&quot;;@"/>
  </numFmts>
  <fonts count="35" x14ac:knownFonts="1">
    <font>
      <sz val="11"/>
      <color theme="1"/>
      <name val="Calibri"/>
      <family val="2"/>
      <scheme val="minor"/>
    </font>
    <font>
      <sz val="11"/>
      <color theme="1"/>
      <name val="Calibri"/>
      <family val="2"/>
      <scheme val="minor"/>
    </font>
    <font>
      <sz val="10"/>
      <name val="Arial"/>
      <family val="2"/>
    </font>
    <font>
      <sz val="11"/>
      <color theme="1"/>
      <name val="Arial Narrow"/>
      <family val="2"/>
    </font>
    <font>
      <b/>
      <sz val="11"/>
      <color theme="1"/>
      <name val="Arial Narrow"/>
      <family val="2"/>
    </font>
    <font>
      <b/>
      <sz val="11"/>
      <color theme="0"/>
      <name val="Arial Narrow"/>
      <family val="2"/>
    </font>
    <font>
      <sz val="10"/>
      <color indexed="64"/>
      <name val="Arial"/>
      <family val="2"/>
    </font>
    <font>
      <sz val="11"/>
      <color theme="0"/>
      <name val="Calibri"/>
      <family val="2"/>
      <scheme val="minor"/>
    </font>
    <font>
      <sz val="10"/>
      <color theme="1"/>
      <name val="Arial Narrow"/>
      <family val="2"/>
    </font>
    <font>
      <sz val="10"/>
      <name val="Arial Narrow"/>
      <family val="2"/>
    </font>
    <font>
      <sz val="10"/>
      <color rgb="FF000000"/>
      <name val="Arial Narrow"/>
      <family val="2"/>
    </font>
    <font>
      <b/>
      <sz val="10"/>
      <color theme="1"/>
      <name val="Arial Narrow"/>
      <family val="2"/>
    </font>
    <font>
      <sz val="10"/>
      <color theme="0"/>
      <name val="Arial Narrow"/>
      <family val="2"/>
    </font>
    <font>
      <b/>
      <sz val="12"/>
      <name val="Arial"/>
      <family val="2"/>
    </font>
    <font>
      <sz val="12"/>
      <name val="Arial"/>
      <family val="2"/>
    </font>
    <font>
      <sz val="9"/>
      <color indexed="81"/>
      <name val="Tahoma"/>
      <charset val="1"/>
    </font>
    <font>
      <b/>
      <sz val="9"/>
      <color indexed="81"/>
      <name val="Tahoma"/>
      <charset val="1"/>
    </font>
    <font>
      <sz val="10"/>
      <color theme="1"/>
      <name val="Arial"/>
      <family val="2"/>
    </font>
    <font>
      <sz val="11"/>
      <color indexed="81"/>
      <name val="Arial"/>
      <family val="2"/>
    </font>
    <font>
      <b/>
      <sz val="11"/>
      <color indexed="81"/>
      <name val="Arial"/>
      <family val="2"/>
    </font>
    <font>
      <b/>
      <i/>
      <sz val="11"/>
      <color indexed="81"/>
      <name val="Arial"/>
      <family val="2"/>
    </font>
    <font>
      <b/>
      <sz val="12"/>
      <color theme="0"/>
      <name val="Arial"/>
      <family val="2"/>
    </font>
    <font>
      <b/>
      <sz val="12"/>
      <color theme="0"/>
      <name val="Calibri"/>
      <family val="2"/>
    </font>
    <font>
      <u/>
      <sz val="11"/>
      <color theme="10"/>
      <name val="Calibri"/>
      <family val="2"/>
      <scheme val="minor"/>
    </font>
    <font>
      <sz val="8"/>
      <color theme="1"/>
      <name val="Arial Narrow"/>
      <family val="2"/>
    </font>
    <font>
      <sz val="11"/>
      <name val="Calibri"/>
      <family val="2"/>
    </font>
    <font>
      <sz val="8"/>
      <name val="Arial Narrow"/>
      <family val="2"/>
    </font>
    <font>
      <b/>
      <sz val="8"/>
      <name val="Arial Narrow"/>
      <family val="2"/>
    </font>
    <font>
      <sz val="8"/>
      <name val="Arial Greek"/>
      <family val="2"/>
      <charset val="161"/>
    </font>
    <font>
      <sz val="8"/>
      <color rgb="FF000000"/>
      <name val="Arial Narrow"/>
      <family val="2"/>
    </font>
    <font>
      <sz val="11"/>
      <color theme="1"/>
      <name val="Calibri"/>
      <family val="2"/>
    </font>
    <font>
      <b/>
      <sz val="8"/>
      <color rgb="FF000000"/>
      <name val="Arial Narrow"/>
      <family val="2"/>
    </font>
    <font>
      <b/>
      <sz val="8"/>
      <color theme="1"/>
      <name val="Arial Narrow"/>
      <family val="2"/>
    </font>
    <font>
      <u/>
      <sz val="11"/>
      <name val="Calibri"/>
      <family val="2"/>
      <scheme val="minor"/>
    </font>
    <font>
      <sz val="11"/>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3"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59999389629810485"/>
        <bgColor rgb="FF000000"/>
      </patternFill>
    </fill>
    <fill>
      <patternFill patternType="solid">
        <fgColor rgb="FFDDEBF7"/>
        <bgColor rgb="FF000000"/>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dotted">
        <color indexed="64"/>
      </bottom>
      <diagonal/>
    </border>
    <border>
      <left style="medium">
        <color indexed="64"/>
      </left>
      <right style="medium">
        <color indexed="64"/>
      </right>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auto="1"/>
      </left>
      <right/>
      <top style="dotted">
        <color auto="1"/>
      </top>
      <bottom style="thin">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thin">
        <color indexed="64"/>
      </bottom>
      <diagonal/>
    </border>
  </borders>
  <cellStyleXfs count="12">
    <xf numFmtId="0" fontId="0"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6" fillId="0" borderId="0"/>
    <xf numFmtId="0" fontId="2" fillId="0" borderId="0"/>
    <xf numFmtId="166" fontId="2" fillId="0" borderId="0" applyFont="0" applyFill="0" applyBorder="0" applyAlignment="0" applyProtection="0"/>
    <xf numFmtId="0" fontId="23" fillId="0" borderId="0" applyNumberFormat="0" applyFill="0" applyBorder="0" applyAlignment="0" applyProtection="0"/>
    <xf numFmtId="164" fontId="1" fillId="0" borderId="0" applyFont="0" applyFill="0" applyBorder="0" applyAlignment="0" applyProtection="0"/>
  </cellStyleXfs>
  <cellXfs count="154">
    <xf numFmtId="0" fontId="0" fillId="0" borderId="0" xfId="0"/>
    <xf numFmtId="10" fontId="3" fillId="0" borderId="1" xfId="0" applyNumberFormat="1" applyFont="1" applyBorder="1" applyAlignment="1">
      <alignment horizontal="center"/>
    </xf>
    <xf numFmtId="165" fontId="5" fillId="3" borderId="1" xfId="0" applyNumberFormat="1" applyFont="1" applyFill="1" applyBorder="1" applyAlignment="1">
      <alignment horizontal="center"/>
    </xf>
    <xf numFmtId="0" fontId="5" fillId="3" borderId="2" xfId="0" applyFont="1" applyFill="1" applyBorder="1" applyAlignment="1">
      <alignment horizontal="right"/>
    </xf>
    <xf numFmtId="0" fontId="4" fillId="2" borderId="2" xfId="0" applyFont="1" applyFill="1" applyBorder="1"/>
    <xf numFmtId="10" fontId="0" fillId="0" borderId="0" xfId="0" applyNumberFormat="1" applyFont="1"/>
    <xf numFmtId="0" fontId="11" fillId="0" borderId="1" xfId="0" applyFont="1" applyBorder="1"/>
    <xf numFmtId="0" fontId="8" fillId="0" borderId="1" xfId="0" applyFont="1" applyFill="1" applyBorder="1"/>
    <xf numFmtId="0" fontId="9" fillId="0" borderId="1" xfId="0" applyFont="1" applyFill="1" applyBorder="1" applyAlignment="1">
      <alignment horizontal="center"/>
    </xf>
    <xf numFmtId="0" fontId="8" fillId="0" borderId="1" xfId="0" applyFont="1" applyFill="1" applyBorder="1" applyAlignment="1"/>
    <xf numFmtId="0" fontId="9" fillId="0" borderId="1" xfId="2" applyFont="1" applyFill="1" applyBorder="1"/>
    <xf numFmtId="0" fontId="10" fillId="0" borderId="1" xfId="0" applyFont="1" applyFill="1" applyBorder="1" applyAlignment="1">
      <alignment horizontal="center"/>
    </xf>
    <xf numFmtId="0" fontId="8" fillId="0" borderId="1" xfId="0" applyFont="1" applyFill="1" applyBorder="1" applyAlignment="1">
      <alignment horizontal="center"/>
    </xf>
    <xf numFmtId="0" fontId="9" fillId="0" borderId="1" xfId="2" applyFont="1" applyFill="1" applyBorder="1" applyAlignment="1">
      <alignment horizontal="left"/>
    </xf>
    <xf numFmtId="0" fontId="12" fillId="0" borderId="0" xfId="0" applyFont="1" applyFill="1" applyBorder="1"/>
    <xf numFmtId="0" fontId="12" fillId="0" borderId="0" xfId="0" applyFont="1" applyFill="1" applyBorder="1" applyAlignment="1"/>
    <xf numFmtId="0" fontId="12" fillId="0" borderId="0" xfId="2" applyFont="1" applyFill="1" applyBorder="1"/>
    <xf numFmtId="0" fontId="7" fillId="0" borderId="0" xfId="0" applyFont="1" applyFill="1" applyBorder="1"/>
    <xf numFmtId="0" fontId="12" fillId="4" borderId="0" xfId="2" applyFont="1" applyFill="1" applyBorder="1"/>
    <xf numFmtId="0" fontId="12" fillId="4" borderId="0" xfId="2" applyFont="1" applyFill="1" applyBorder="1" applyAlignment="1">
      <alignment horizontal="left"/>
    </xf>
    <xf numFmtId="0" fontId="12" fillId="4" borderId="3" xfId="0" applyFont="1" applyFill="1" applyBorder="1" applyAlignment="1"/>
    <xf numFmtId="0" fontId="0" fillId="4" borderId="4" xfId="0" applyFill="1" applyBorder="1"/>
    <xf numFmtId="0" fontId="0" fillId="4" borderId="5" xfId="0" applyFill="1" applyBorder="1"/>
    <xf numFmtId="0" fontId="12" fillId="4" borderId="6" xfId="2" applyFont="1" applyFill="1" applyBorder="1"/>
    <xf numFmtId="0" fontId="0" fillId="4" borderId="0" xfId="0" applyFill="1" applyBorder="1"/>
    <xf numFmtId="0" fontId="0" fillId="4" borderId="7" xfId="0" applyFill="1" applyBorder="1"/>
    <xf numFmtId="0" fontId="12" fillId="4" borderId="6" xfId="0" applyFont="1" applyFill="1" applyBorder="1" applyAlignment="1"/>
    <xf numFmtId="0" fontId="12" fillId="4" borderId="8" xfId="0" applyFont="1" applyFill="1" applyBorder="1" applyAlignment="1"/>
    <xf numFmtId="0" fontId="0" fillId="4" borderId="9" xfId="0" applyFill="1" applyBorder="1"/>
    <xf numFmtId="0" fontId="12" fillId="4" borderId="6" xfId="0" applyFont="1" applyFill="1" applyBorder="1"/>
    <xf numFmtId="0" fontId="0" fillId="0" borderId="0" xfId="0" applyBorder="1"/>
    <xf numFmtId="0" fontId="17" fillId="4" borderId="9" xfId="0" applyFont="1" applyFill="1" applyBorder="1" applyAlignment="1">
      <alignment vertical="center"/>
    </xf>
    <xf numFmtId="0" fontId="17" fillId="4" borderId="10" xfId="0" applyFont="1" applyFill="1" applyBorder="1" applyAlignment="1">
      <alignment vertical="center"/>
    </xf>
    <xf numFmtId="0" fontId="17" fillId="4" borderId="6" xfId="0" applyFont="1" applyFill="1" applyBorder="1" applyAlignment="1">
      <alignment vertical="center"/>
    </xf>
    <xf numFmtId="0" fontId="21" fillId="4" borderId="0" xfId="0" applyFont="1" applyFill="1" applyBorder="1" applyAlignment="1">
      <alignment vertical="center"/>
    </xf>
    <xf numFmtId="0" fontId="23" fillId="4" borderId="6" xfId="10" applyFill="1" applyBorder="1"/>
    <xf numFmtId="0" fontId="24" fillId="0" borderId="0" xfId="0" applyFont="1"/>
    <xf numFmtId="0" fontId="25" fillId="4" borderId="0" xfId="0" applyFont="1" applyFill="1" applyBorder="1"/>
    <xf numFmtId="49" fontId="26" fillId="6" borderId="11" xfId="0" applyNumberFormat="1" applyFont="1" applyFill="1" applyBorder="1" applyAlignment="1">
      <alignment horizontal="center"/>
    </xf>
    <xf numFmtId="0" fontId="27" fillId="7" borderId="3" xfId="0" applyFont="1" applyFill="1" applyBorder="1" applyAlignment="1" applyProtection="1">
      <alignment horizontal="center" vertical="center"/>
    </xf>
    <xf numFmtId="0" fontId="26" fillId="6" borderId="12" xfId="0" applyFont="1" applyFill="1" applyBorder="1" applyAlignment="1">
      <alignment horizontal="center"/>
    </xf>
    <xf numFmtId="0" fontId="26" fillId="0" borderId="13" xfId="0" applyFont="1" applyFill="1" applyBorder="1" applyAlignment="1" applyProtection="1">
      <alignment horizontal="left" vertical="center"/>
    </xf>
    <xf numFmtId="1" fontId="26" fillId="0" borderId="14" xfId="0" applyNumberFormat="1" applyFont="1" applyFill="1" applyBorder="1" applyAlignment="1" applyProtection="1">
      <alignment horizontal="center" vertical="center"/>
    </xf>
    <xf numFmtId="0" fontId="26" fillId="0" borderId="15" xfId="0" applyFont="1" applyFill="1" applyBorder="1" applyAlignment="1" applyProtection="1">
      <alignment horizontal="left" vertical="center"/>
    </xf>
    <xf numFmtId="1" fontId="26" fillId="0" borderId="16" xfId="0" applyNumberFormat="1" applyFont="1" applyFill="1" applyBorder="1" applyAlignment="1" applyProtection="1">
      <alignment horizontal="center" vertical="center"/>
    </xf>
    <xf numFmtId="0" fontId="26" fillId="0" borderId="17" xfId="0" applyFont="1" applyFill="1" applyBorder="1" applyAlignment="1" applyProtection="1">
      <alignment horizontal="left" vertical="center"/>
    </xf>
    <xf numFmtId="1" fontId="26" fillId="0" borderId="18" xfId="0" applyNumberFormat="1" applyFont="1" applyFill="1" applyBorder="1" applyAlignment="1" applyProtection="1">
      <alignment horizontal="center" vertical="center"/>
    </xf>
    <xf numFmtId="1" fontId="26" fillId="0" borderId="18" xfId="5" applyNumberFormat="1" applyFont="1" applyFill="1" applyBorder="1" applyAlignment="1" applyProtection="1">
      <alignment horizontal="center" vertical="center"/>
    </xf>
    <xf numFmtId="0" fontId="26" fillId="0" borderId="19" xfId="0" applyFont="1" applyFill="1" applyBorder="1" applyAlignment="1" applyProtection="1">
      <alignment horizontal="left" vertical="center" wrapText="1"/>
    </xf>
    <xf numFmtId="1" fontId="26" fillId="0" borderId="20" xfId="0" applyNumberFormat="1" applyFont="1" applyFill="1" applyBorder="1" applyAlignment="1" applyProtection="1">
      <alignment horizontal="center" vertical="center"/>
    </xf>
    <xf numFmtId="0" fontId="24" fillId="0" borderId="0" xfId="0" applyFont="1" applyBorder="1" applyAlignment="1"/>
    <xf numFmtId="49" fontId="26" fillId="2" borderId="11" xfId="0" applyNumberFormat="1" applyFont="1" applyFill="1" applyBorder="1" applyAlignment="1">
      <alignment horizontal="center"/>
    </xf>
    <xf numFmtId="0" fontId="26" fillId="2" borderId="11" xfId="0" applyFont="1" applyFill="1" applyBorder="1" applyAlignment="1">
      <alignment horizontal="center"/>
    </xf>
    <xf numFmtId="0" fontId="28" fillId="0" borderId="0" xfId="2" applyFont="1" applyFill="1" applyBorder="1"/>
    <xf numFmtId="0" fontId="27" fillId="8" borderId="3" xfId="0" applyFont="1" applyFill="1" applyBorder="1" applyAlignment="1" applyProtection="1">
      <alignment horizontal="center" vertical="center"/>
    </xf>
    <xf numFmtId="0" fontId="26" fillId="2" borderId="12" xfId="0" applyFont="1" applyFill="1" applyBorder="1" applyAlignment="1">
      <alignment horizontal="center"/>
    </xf>
    <xf numFmtId="1" fontId="29" fillId="0" borderId="14" xfId="0" applyNumberFormat="1" applyFont="1" applyFill="1" applyBorder="1" applyAlignment="1" applyProtection="1">
      <alignment horizontal="center" vertical="center"/>
    </xf>
    <xf numFmtId="1" fontId="29" fillId="0" borderId="16" xfId="0" applyNumberFormat="1" applyFont="1" applyFill="1" applyBorder="1" applyAlignment="1" applyProtection="1">
      <alignment horizontal="center" vertical="center"/>
    </xf>
    <xf numFmtId="1" fontId="29" fillId="0" borderId="18" xfId="0" applyNumberFormat="1" applyFont="1" applyFill="1" applyBorder="1" applyAlignment="1" applyProtection="1">
      <alignment horizontal="center" vertical="center"/>
    </xf>
    <xf numFmtId="1" fontId="29" fillId="0" borderId="18" xfId="5" applyNumberFormat="1" applyFont="1" applyFill="1" applyBorder="1" applyAlignment="1" applyProtection="1">
      <alignment horizontal="center" vertical="center"/>
    </xf>
    <xf numFmtId="1" fontId="29" fillId="0" borderId="20" xfId="0" applyNumberFormat="1" applyFont="1" applyFill="1" applyBorder="1" applyAlignment="1" applyProtection="1">
      <alignment horizontal="center" vertical="center"/>
    </xf>
    <xf numFmtId="49" fontId="29" fillId="2" borderId="11" xfId="0" applyNumberFormat="1" applyFont="1" applyFill="1" applyBorder="1" applyAlignment="1">
      <alignment horizontal="center"/>
    </xf>
    <xf numFmtId="0" fontId="29" fillId="2" borderId="12" xfId="0" applyFont="1" applyFill="1" applyBorder="1" applyAlignment="1">
      <alignment horizontal="center"/>
    </xf>
    <xf numFmtId="0" fontId="29" fillId="2" borderId="11" xfId="0" applyFont="1" applyFill="1" applyBorder="1" applyAlignment="1">
      <alignment horizontal="center"/>
    </xf>
    <xf numFmtId="0" fontId="30" fillId="4" borderId="0" xfId="0" applyFont="1" applyFill="1" applyBorder="1"/>
    <xf numFmtId="0" fontId="31" fillId="8" borderId="11" xfId="0" applyFont="1" applyFill="1" applyBorder="1" applyAlignment="1" applyProtection="1">
      <alignment horizontal="center" vertical="center"/>
    </xf>
    <xf numFmtId="0" fontId="29" fillId="0" borderId="14" xfId="0" applyFont="1" applyFill="1" applyBorder="1" applyAlignment="1" applyProtection="1">
      <alignment horizontal="left" vertical="center"/>
    </xf>
    <xf numFmtId="0" fontId="29" fillId="0" borderId="16" xfId="0" applyFont="1" applyFill="1" applyBorder="1" applyAlignment="1" applyProtection="1">
      <alignment horizontal="left" vertical="center"/>
    </xf>
    <xf numFmtId="0" fontId="29" fillId="0" borderId="18" xfId="0" applyFont="1" applyFill="1" applyBorder="1" applyAlignment="1" applyProtection="1">
      <alignment horizontal="left" vertical="center"/>
    </xf>
    <xf numFmtId="0" fontId="29" fillId="0" borderId="20" xfId="0" applyFont="1" applyFill="1" applyBorder="1" applyAlignment="1" applyProtection="1">
      <alignment horizontal="left" vertical="center" wrapText="1"/>
    </xf>
    <xf numFmtId="0" fontId="31" fillId="8" borderId="3" xfId="0" applyFont="1" applyFill="1" applyBorder="1" applyAlignment="1" applyProtection="1">
      <alignment horizontal="center" vertical="center"/>
    </xf>
    <xf numFmtId="0" fontId="29" fillId="0" borderId="13" xfId="0" applyFont="1" applyFill="1" applyBorder="1" applyAlignment="1" applyProtection="1">
      <alignment horizontal="left" vertical="center"/>
    </xf>
    <xf numFmtId="0" fontId="29" fillId="0" borderId="15" xfId="0" applyFont="1" applyFill="1" applyBorder="1" applyAlignment="1" applyProtection="1">
      <alignment horizontal="left" vertical="center"/>
    </xf>
    <xf numFmtId="0" fontId="29" fillId="0" borderId="17" xfId="0" applyFont="1" applyFill="1" applyBorder="1" applyAlignment="1" applyProtection="1">
      <alignment horizontal="left" vertical="center"/>
    </xf>
    <xf numFmtId="0" fontId="29" fillId="0" borderId="19" xfId="0" applyFont="1" applyFill="1" applyBorder="1" applyAlignment="1" applyProtection="1">
      <alignment horizontal="left" vertical="center" wrapText="1"/>
    </xf>
    <xf numFmtId="1" fontId="0" fillId="0" borderId="0" xfId="0" applyNumberFormat="1"/>
    <xf numFmtId="1" fontId="26" fillId="0" borderId="21" xfId="0" applyNumberFormat="1" applyFont="1" applyFill="1" applyBorder="1" applyAlignment="1" applyProtection="1">
      <alignment horizontal="center" vertical="center"/>
    </xf>
    <xf numFmtId="167" fontId="26" fillId="0" borderId="18" xfId="5" applyNumberFormat="1" applyFont="1" applyFill="1" applyBorder="1" applyAlignment="1" applyProtection="1">
      <alignment horizontal="center" vertical="center"/>
    </xf>
    <xf numFmtId="1" fontId="26" fillId="0" borderId="12" xfId="0" applyNumberFormat="1" applyFont="1" applyFill="1" applyBorder="1" applyAlignment="1" applyProtection="1">
      <alignment horizontal="center" vertical="center"/>
    </xf>
    <xf numFmtId="49" fontId="26" fillId="2" borderId="12" xfId="0" applyNumberFormat="1" applyFont="1" applyFill="1" applyBorder="1" applyAlignment="1">
      <alignment horizontal="center"/>
    </xf>
    <xf numFmtId="0" fontId="24" fillId="2" borderId="11" xfId="0" applyFont="1" applyFill="1" applyBorder="1" applyAlignment="1">
      <alignment horizontal="center"/>
    </xf>
    <xf numFmtId="0" fontId="32" fillId="8" borderId="3" xfId="0" applyFont="1" applyFill="1" applyBorder="1" applyAlignment="1" applyProtection="1">
      <alignment horizontal="center" vertical="center"/>
    </xf>
    <xf numFmtId="0" fontId="24" fillId="2" borderId="12" xfId="0" applyFont="1" applyFill="1" applyBorder="1" applyAlignment="1">
      <alignment horizontal="center"/>
    </xf>
    <xf numFmtId="0" fontId="24" fillId="0" borderId="13" xfId="0" applyFont="1" applyFill="1" applyBorder="1" applyAlignment="1" applyProtection="1">
      <alignment horizontal="left" vertical="center"/>
    </xf>
    <xf numFmtId="1" fontId="24" fillId="0" borderId="14" xfId="0" applyNumberFormat="1" applyFont="1" applyFill="1" applyBorder="1" applyAlignment="1" applyProtection="1">
      <alignment horizontal="center" vertical="center"/>
    </xf>
    <xf numFmtId="0" fontId="24" fillId="0" borderId="15" xfId="0" applyFont="1" applyFill="1" applyBorder="1" applyAlignment="1" applyProtection="1">
      <alignment horizontal="left" vertical="center"/>
    </xf>
    <xf numFmtId="1" fontId="24" fillId="0" borderId="16" xfId="0" applyNumberFormat="1" applyFont="1" applyFill="1" applyBorder="1" applyAlignment="1" applyProtection="1">
      <alignment horizontal="center" vertical="center"/>
    </xf>
    <xf numFmtId="0" fontId="24" fillId="0" borderId="17" xfId="0" applyFont="1" applyFill="1" applyBorder="1" applyAlignment="1" applyProtection="1">
      <alignment horizontal="left" vertical="center"/>
    </xf>
    <xf numFmtId="1" fontId="24" fillId="0" borderId="18" xfId="0" applyNumberFormat="1" applyFont="1" applyFill="1" applyBorder="1" applyAlignment="1" applyProtection="1">
      <alignment horizontal="center" vertical="center"/>
    </xf>
    <xf numFmtId="1" fontId="24" fillId="0" borderId="18" xfId="5" applyNumberFormat="1" applyFont="1" applyFill="1" applyBorder="1" applyAlignment="1" applyProtection="1">
      <alignment horizontal="center" vertical="center"/>
    </xf>
    <xf numFmtId="0" fontId="24" fillId="0" borderId="19" xfId="0" applyFont="1" applyFill="1" applyBorder="1" applyAlignment="1" applyProtection="1">
      <alignment horizontal="left" vertical="center" wrapText="1"/>
    </xf>
    <xf numFmtId="1" fontId="24" fillId="0" borderId="20" xfId="0" applyNumberFormat="1" applyFont="1" applyFill="1" applyBorder="1" applyAlignment="1" applyProtection="1">
      <alignment horizontal="center" vertical="center"/>
    </xf>
    <xf numFmtId="49" fontId="24" fillId="2" borderId="11" xfId="0" applyNumberFormat="1" applyFont="1" applyFill="1" applyBorder="1" applyAlignment="1">
      <alignment horizontal="center"/>
    </xf>
    <xf numFmtId="0" fontId="24" fillId="2" borderId="22" xfId="0" applyFont="1" applyFill="1" applyBorder="1" applyAlignment="1">
      <alignment horizontal="center"/>
    </xf>
    <xf numFmtId="1" fontId="24" fillId="0" borderId="23" xfId="0" applyNumberFormat="1" applyFont="1" applyFill="1" applyBorder="1" applyAlignment="1" applyProtection="1">
      <alignment horizontal="center" vertical="center"/>
    </xf>
    <xf numFmtId="0" fontId="28" fillId="0" borderId="0" xfId="2" applyFont="1" applyFill="1" applyBorder="1" applyAlignment="1">
      <alignment horizontal="left"/>
    </xf>
    <xf numFmtId="0" fontId="24" fillId="0" borderId="0" xfId="0" applyFont="1" applyFill="1" applyBorder="1" applyAlignment="1"/>
    <xf numFmtId="0" fontId="24" fillId="0" borderId="0" xfId="0" applyFont="1" applyBorder="1"/>
    <xf numFmtId="1" fontId="26" fillId="0" borderId="24" xfId="0" applyNumberFormat="1" applyFont="1" applyFill="1" applyBorder="1" applyAlignment="1" applyProtection="1">
      <alignment horizontal="center" vertical="center"/>
    </xf>
    <xf numFmtId="10" fontId="8" fillId="9" borderId="1" xfId="0" applyNumberFormat="1" applyFont="1" applyFill="1" applyBorder="1"/>
    <xf numFmtId="0" fontId="0" fillId="9" borderId="0" xfId="0" applyFill="1"/>
    <xf numFmtId="10" fontId="8" fillId="6" borderId="1" xfId="0" applyNumberFormat="1" applyFont="1" applyFill="1" applyBorder="1"/>
    <xf numFmtId="0" fontId="0" fillId="6" borderId="0" xfId="0" applyFill="1"/>
    <xf numFmtId="10" fontId="8" fillId="10" borderId="1" xfId="0" applyNumberFormat="1" applyFont="1" applyFill="1" applyBorder="1"/>
    <xf numFmtId="0" fontId="0" fillId="10" borderId="0" xfId="0" applyFill="1"/>
    <xf numFmtId="10" fontId="8" fillId="11" borderId="1" xfId="0" applyNumberFormat="1" applyFont="1" applyFill="1" applyBorder="1"/>
    <xf numFmtId="0" fontId="0" fillId="11" borderId="0" xfId="0" applyFill="1"/>
    <xf numFmtId="1" fontId="26" fillId="10" borderId="16" xfId="0" applyNumberFormat="1" applyFont="1" applyFill="1" applyBorder="1" applyAlignment="1" applyProtection="1">
      <alignment horizontal="center" vertical="center"/>
    </xf>
    <xf numFmtId="1" fontId="26" fillId="10" borderId="14" xfId="0" applyNumberFormat="1" applyFont="1" applyFill="1" applyBorder="1" applyAlignment="1" applyProtection="1">
      <alignment horizontal="center" vertical="center"/>
    </xf>
    <xf numFmtId="1" fontId="26" fillId="6" borderId="18" xfId="0" applyNumberFormat="1" applyFont="1" applyFill="1" applyBorder="1" applyAlignment="1" applyProtection="1">
      <alignment horizontal="center" vertical="center"/>
    </xf>
    <xf numFmtId="1" fontId="26" fillId="6" borderId="14" xfId="0" applyNumberFormat="1" applyFont="1" applyFill="1" applyBorder="1" applyAlignment="1" applyProtection="1">
      <alignment horizontal="center" vertical="center"/>
    </xf>
    <xf numFmtId="10" fontId="9" fillId="11" borderId="1" xfId="2" applyNumberFormat="1" applyFont="1" applyFill="1" applyBorder="1"/>
    <xf numFmtId="1" fontId="26" fillId="11" borderId="16" xfId="0" applyNumberFormat="1" applyFont="1" applyFill="1" applyBorder="1" applyAlignment="1" applyProtection="1">
      <alignment horizontal="center" vertical="center"/>
    </xf>
    <xf numFmtId="1" fontId="26" fillId="11" borderId="20" xfId="0" applyNumberFormat="1" applyFont="1" applyFill="1" applyBorder="1" applyAlignment="1" applyProtection="1">
      <alignment horizontal="center" vertical="center"/>
    </xf>
    <xf numFmtId="1" fontId="26" fillId="11" borderId="14" xfId="0" applyNumberFormat="1" applyFont="1" applyFill="1" applyBorder="1" applyAlignment="1" applyProtection="1">
      <alignment horizontal="center" vertical="center"/>
    </xf>
    <xf numFmtId="1" fontId="26" fillId="9" borderId="16" xfId="0" applyNumberFormat="1" applyFont="1" applyFill="1" applyBorder="1" applyAlignment="1" applyProtection="1">
      <alignment horizontal="center" vertical="center"/>
    </xf>
    <xf numFmtId="1" fontId="26" fillId="9" borderId="20" xfId="0" applyNumberFormat="1" applyFont="1" applyFill="1" applyBorder="1" applyAlignment="1" applyProtection="1">
      <alignment horizontal="center" vertical="center"/>
    </xf>
    <xf numFmtId="1" fontId="26" fillId="9" borderId="18" xfId="0" applyNumberFormat="1" applyFont="1" applyFill="1" applyBorder="1" applyAlignment="1" applyProtection="1">
      <alignment horizontal="center" vertical="center"/>
    </xf>
    <xf numFmtId="1" fontId="26" fillId="9" borderId="14" xfId="0" applyNumberFormat="1" applyFont="1" applyFill="1" applyBorder="1" applyAlignment="1" applyProtection="1">
      <alignment horizontal="center" vertical="center"/>
    </xf>
    <xf numFmtId="0" fontId="27" fillId="8" borderId="6" xfId="0" applyFont="1" applyFill="1" applyBorder="1" applyAlignment="1" applyProtection="1">
      <alignment horizontal="center" vertical="center"/>
    </xf>
    <xf numFmtId="0" fontId="31" fillId="8" borderId="6" xfId="0" applyFont="1" applyFill="1" applyBorder="1" applyAlignment="1" applyProtection="1">
      <alignment horizontal="center" vertical="center"/>
    </xf>
    <xf numFmtId="0" fontId="8" fillId="0" borderId="1" xfId="0" applyFont="1" applyFill="1" applyBorder="1" applyAlignment="1">
      <alignment horizontal="center" vertical="center"/>
    </xf>
    <xf numFmtId="10" fontId="8" fillId="5" borderId="1" xfId="0" applyNumberFormat="1" applyFont="1" applyFill="1" applyBorder="1" applyAlignment="1">
      <alignment horizontal="center" vertical="center"/>
    </xf>
    <xf numFmtId="10" fontId="8" fillId="0" borderId="1" xfId="0" applyNumberFormat="1" applyFont="1" applyFill="1" applyBorder="1" applyAlignment="1">
      <alignment horizontal="center" vertical="center"/>
    </xf>
    <xf numFmtId="10" fontId="9" fillId="5" borderId="1" xfId="2" applyNumberFormat="1" applyFont="1" applyFill="1" applyBorder="1" applyAlignment="1">
      <alignment horizontal="center" vertical="center"/>
    </xf>
    <xf numFmtId="0" fontId="8" fillId="5" borderId="1" xfId="0" applyFont="1" applyFill="1" applyBorder="1" applyAlignment="1">
      <alignment horizontal="center" vertical="center"/>
    </xf>
    <xf numFmtId="0" fontId="33" fillId="0" borderId="3" xfId="10" applyFont="1" applyFill="1" applyBorder="1"/>
    <xf numFmtId="0" fontId="34" fillId="0" borderId="6" xfId="0" applyFont="1" applyFill="1" applyBorder="1"/>
    <xf numFmtId="0" fontId="34" fillId="0" borderId="0" xfId="0" applyFont="1" applyFill="1" applyBorder="1"/>
    <xf numFmtId="0" fontId="26" fillId="12" borderId="12" xfId="0" applyFont="1" applyFill="1" applyBorder="1" applyAlignment="1">
      <alignment horizontal="center"/>
    </xf>
    <xf numFmtId="1" fontId="26" fillId="12" borderId="14" xfId="0" applyNumberFormat="1" applyFont="1" applyFill="1" applyBorder="1" applyAlignment="1" applyProtection="1">
      <alignment horizontal="center" vertical="center"/>
    </xf>
    <xf numFmtId="1" fontId="26" fillId="12" borderId="16" xfId="0" applyNumberFormat="1" applyFont="1" applyFill="1" applyBorder="1" applyAlignment="1" applyProtection="1">
      <alignment horizontal="center" vertical="center"/>
    </xf>
    <xf numFmtId="1" fontId="26" fillId="12" borderId="18" xfId="0" applyNumberFormat="1" applyFont="1" applyFill="1" applyBorder="1" applyAlignment="1" applyProtection="1">
      <alignment horizontal="center" vertical="center"/>
    </xf>
    <xf numFmtId="1" fontId="26" fillId="12" borderId="18" xfId="5" applyNumberFormat="1" applyFont="1" applyFill="1" applyBorder="1" applyAlignment="1" applyProtection="1">
      <alignment horizontal="center" vertical="center"/>
    </xf>
    <xf numFmtId="1" fontId="26" fillId="12" borderId="20" xfId="0" applyNumberFormat="1" applyFont="1" applyFill="1" applyBorder="1" applyAlignment="1" applyProtection="1">
      <alignment horizontal="center" vertical="center"/>
    </xf>
    <xf numFmtId="0" fontId="26" fillId="6" borderId="11" xfId="0" applyFont="1" applyFill="1" applyBorder="1" applyAlignment="1">
      <alignment horizontal="center"/>
    </xf>
    <xf numFmtId="0" fontId="26" fillId="12" borderId="11" xfId="0" applyFont="1" applyFill="1" applyBorder="1" applyAlignment="1">
      <alignment horizontal="center"/>
    </xf>
    <xf numFmtId="0" fontId="4" fillId="2" borderId="1" xfId="0" applyFont="1" applyFill="1" applyBorder="1" applyAlignment="1" applyProtection="1">
      <alignment horizontal="center"/>
      <protection locked="0"/>
    </xf>
    <xf numFmtId="0" fontId="5" fillId="3" borderId="1" xfId="0" applyFont="1" applyFill="1" applyBorder="1" applyAlignment="1">
      <alignment horizontal="center"/>
    </xf>
    <xf numFmtId="0" fontId="13" fillId="4" borderId="3" xfId="2" applyFont="1" applyFill="1" applyBorder="1" applyAlignment="1">
      <alignment horizontal="center"/>
    </xf>
    <xf numFmtId="0" fontId="13" fillId="4" borderId="4" xfId="2" applyFont="1" applyFill="1" applyBorder="1" applyAlignment="1">
      <alignment horizontal="center"/>
    </xf>
    <xf numFmtId="0" fontId="13" fillId="4" borderId="5" xfId="2" applyFont="1" applyFill="1" applyBorder="1" applyAlignment="1">
      <alignment horizontal="center"/>
    </xf>
    <xf numFmtId="0" fontId="14" fillId="4" borderId="6" xfId="2" applyFont="1" applyFill="1" applyBorder="1" applyAlignment="1">
      <alignment horizontal="center"/>
    </xf>
    <xf numFmtId="0" fontId="14" fillId="4" borderId="0" xfId="2" applyFont="1" applyFill="1" applyBorder="1" applyAlignment="1">
      <alignment horizontal="center"/>
    </xf>
    <xf numFmtId="0" fontId="14" fillId="4" borderId="7" xfId="2" applyFont="1" applyFill="1" applyBorder="1" applyAlignment="1">
      <alignment horizontal="center"/>
    </xf>
    <xf numFmtId="0" fontId="2" fillId="4" borderId="8" xfId="2" applyFont="1" applyFill="1" applyBorder="1" applyAlignment="1">
      <alignment horizontal="center" vertical="center"/>
    </xf>
    <xf numFmtId="0" fontId="2" fillId="4" borderId="9" xfId="2" applyFont="1" applyFill="1" applyBorder="1" applyAlignment="1">
      <alignment horizontal="center" vertical="center"/>
    </xf>
    <xf numFmtId="0" fontId="2" fillId="4" borderId="10" xfId="2" applyFont="1" applyFill="1" applyBorder="1" applyAlignment="1">
      <alignment horizontal="center" vertical="center"/>
    </xf>
    <xf numFmtId="0" fontId="11" fillId="2" borderId="1" xfId="0" applyFont="1" applyFill="1" applyBorder="1" applyAlignment="1">
      <alignment horizontal="center"/>
    </xf>
    <xf numFmtId="10" fontId="11" fillId="2" borderId="1" xfId="0" applyNumberFormat="1" applyFont="1" applyFill="1" applyBorder="1" applyAlignment="1">
      <alignment horizontal="center"/>
    </xf>
    <xf numFmtId="10" fontId="11" fillId="11" borderId="1" xfId="0" applyNumberFormat="1" applyFont="1" applyFill="1" applyBorder="1" applyAlignment="1">
      <alignment horizontal="center"/>
    </xf>
    <xf numFmtId="10" fontId="11" fillId="10" borderId="1" xfId="0" applyNumberFormat="1" applyFont="1" applyFill="1" applyBorder="1" applyAlignment="1">
      <alignment horizontal="center"/>
    </xf>
    <xf numFmtId="10" fontId="11" fillId="6" borderId="1" xfId="0" applyNumberFormat="1" applyFont="1" applyFill="1" applyBorder="1" applyAlignment="1">
      <alignment horizontal="center"/>
    </xf>
    <xf numFmtId="10" fontId="11" fillId="9" borderId="1" xfId="0" applyNumberFormat="1" applyFont="1" applyFill="1" applyBorder="1" applyAlignment="1">
      <alignment horizontal="center"/>
    </xf>
  </cellXfs>
  <cellStyles count="12">
    <cellStyle name="Hipervínculo" xfId="10" builtinId="8"/>
    <cellStyle name="Millares 2" xfId="5"/>
    <cellStyle name="Millares 3" xfId="6"/>
    <cellStyle name="Millares 4" xfId="9"/>
    <cellStyle name="Millares 4 2" xfId="11"/>
    <cellStyle name="Normal" xfId="0" builtinId="0"/>
    <cellStyle name="Normal 2" xfId="3"/>
    <cellStyle name="Normal 2 2" xfId="7"/>
    <cellStyle name="Normal 2 3" xfId="8"/>
    <cellStyle name="Normal 3" xfId="2"/>
    <cellStyle name="Porcentaje 2" xfId="4"/>
    <cellStyle name="Porcentual 2" xfId="1"/>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Reporte!$C$9</c:f>
              <c:strCache>
                <c:ptCount val="1"/>
                <c:pt idx="0">
                  <c:v>TASA DE EGRESO</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Reporte!$D$8:$I$8</c:f>
              <c:strCache>
                <c:ptCount val="6"/>
                <c:pt idx="0">
                  <c:v>AGO-DIC 14</c:v>
                </c:pt>
                <c:pt idx="1">
                  <c:v>ENE-JUN 15</c:v>
                </c:pt>
                <c:pt idx="2">
                  <c:v>AGO-DIC 15</c:v>
                </c:pt>
                <c:pt idx="3">
                  <c:v>ENE-JUN 16</c:v>
                </c:pt>
                <c:pt idx="4">
                  <c:v>AGO-DIC 16</c:v>
                </c:pt>
                <c:pt idx="5">
                  <c:v>ENE-JUN 17</c:v>
                </c:pt>
              </c:strCache>
            </c:strRef>
          </c:cat>
          <c:val>
            <c:numRef>
              <c:f>Reporte!$D$9:$I$9</c:f>
              <c:numCache>
                <c:formatCode>0.00%</c:formatCode>
                <c:ptCount val="6"/>
                <c:pt idx="0">
                  <c:v>0.63582677165354329</c:v>
                </c:pt>
                <c:pt idx="1">
                  <c:v>0.65938375350140055</c:v>
                </c:pt>
                <c:pt idx="2">
                  <c:v>0.60283251231527091</c:v>
                </c:pt>
                <c:pt idx="3">
                  <c:v>0.61477572559366755</c:v>
                </c:pt>
                <c:pt idx="4">
                  <c:v>0.54304635761589404</c:v>
                </c:pt>
                <c:pt idx="5">
                  <c:v>0.57609268035808325</c:v>
                </c:pt>
              </c:numCache>
            </c:numRef>
          </c:val>
        </c:ser>
        <c:ser>
          <c:idx val="1"/>
          <c:order val="1"/>
          <c:tx>
            <c:strRef>
              <c:f>Reporte!$C$10</c:f>
              <c:strCache>
                <c:ptCount val="1"/>
                <c:pt idx="0">
                  <c:v>EFICIENCIA TERMINAL POR COHORTE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Reporte!$D$8:$I$8</c:f>
              <c:strCache>
                <c:ptCount val="6"/>
                <c:pt idx="0">
                  <c:v>AGO-DIC 14</c:v>
                </c:pt>
                <c:pt idx="1">
                  <c:v>ENE-JUN 15</c:v>
                </c:pt>
                <c:pt idx="2">
                  <c:v>AGO-DIC 15</c:v>
                </c:pt>
                <c:pt idx="3">
                  <c:v>ENE-JUN 16</c:v>
                </c:pt>
                <c:pt idx="4">
                  <c:v>AGO-DIC 16</c:v>
                </c:pt>
                <c:pt idx="5">
                  <c:v>ENE-JUN 17</c:v>
                </c:pt>
              </c:strCache>
            </c:strRef>
          </c:cat>
          <c:val>
            <c:numRef>
              <c:f>Reporte!$D$10:$I$10</c:f>
              <c:numCache>
                <c:formatCode>0.00%</c:formatCode>
                <c:ptCount val="6"/>
                <c:pt idx="0">
                  <c:v>0.45734908136482938</c:v>
                </c:pt>
                <c:pt idx="1">
                  <c:v>0.51148459383753497</c:v>
                </c:pt>
                <c:pt idx="2">
                  <c:v>0.42364532019704432</c:v>
                </c:pt>
                <c:pt idx="3">
                  <c:v>0.47546174142480213</c:v>
                </c:pt>
                <c:pt idx="4">
                  <c:v>0.42027508914926132</c:v>
                </c:pt>
                <c:pt idx="5">
                  <c:v>0.5139547130068457</c:v>
                </c:pt>
              </c:numCache>
            </c:numRef>
          </c:val>
        </c:ser>
        <c:ser>
          <c:idx val="2"/>
          <c:order val="2"/>
          <c:tx>
            <c:strRef>
              <c:f>Reporte!$C$11</c:f>
              <c:strCache>
                <c:ptCount val="1"/>
                <c:pt idx="0">
                  <c:v>TASA DE TITULACIÓN POR COHORTE</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Reporte!$D$8:$I$8</c:f>
              <c:strCache>
                <c:ptCount val="6"/>
                <c:pt idx="0">
                  <c:v>AGO-DIC 14</c:v>
                </c:pt>
                <c:pt idx="1">
                  <c:v>ENE-JUN 15</c:v>
                </c:pt>
                <c:pt idx="2">
                  <c:v>AGO-DIC 15</c:v>
                </c:pt>
                <c:pt idx="3">
                  <c:v>ENE-JUN 16</c:v>
                </c:pt>
                <c:pt idx="4">
                  <c:v>AGO-DIC 16</c:v>
                </c:pt>
                <c:pt idx="5">
                  <c:v>ENE-JUN 17</c:v>
                </c:pt>
              </c:strCache>
            </c:strRef>
          </c:cat>
          <c:val>
            <c:numRef>
              <c:f>Reporte!$D$11:$I$11</c:f>
              <c:numCache>
                <c:formatCode>0.00%</c:formatCode>
                <c:ptCount val="6"/>
                <c:pt idx="0">
                  <c:v>0.3615485564304462</c:v>
                </c:pt>
                <c:pt idx="1">
                  <c:v>0.42128851540616247</c:v>
                </c:pt>
                <c:pt idx="2">
                  <c:v>0.32635467980295568</c:v>
                </c:pt>
                <c:pt idx="3">
                  <c:v>0.39419525065963062</c:v>
                </c:pt>
                <c:pt idx="4">
                  <c:v>0.32603158430973</c:v>
                </c:pt>
                <c:pt idx="5">
                  <c:v>0.42285413375460768</c:v>
                </c:pt>
              </c:numCache>
            </c:numRef>
          </c:val>
        </c:ser>
        <c:dLbls>
          <c:showLegendKey val="0"/>
          <c:showVal val="0"/>
          <c:showCatName val="0"/>
          <c:showSerName val="0"/>
          <c:showPercent val="0"/>
          <c:showBubbleSize val="0"/>
        </c:dLbls>
        <c:gapWidth val="247"/>
        <c:axId val="-1754300464"/>
        <c:axId val="-1754304816"/>
      </c:barChart>
      <c:lineChart>
        <c:grouping val="stacked"/>
        <c:varyColors val="0"/>
        <c:ser>
          <c:idx val="3"/>
          <c:order val="3"/>
          <c:tx>
            <c:strRef>
              <c:f>Reporte!$C$12</c:f>
              <c:strCache>
                <c:ptCount val="1"/>
                <c:pt idx="0">
                  <c:v>TASA MÁXIMA DE EGRESO</c:v>
                </c:pt>
              </c:strCache>
            </c:strRef>
          </c:tx>
          <c:spPr>
            <a:ln w="31750" cap="rnd">
              <a:solidFill>
                <a:schemeClr val="accent4"/>
              </a:solidFill>
              <a:round/>
            </a:ln>
            <a:effectLst>
              <a:outerShdw blurRad="40000" dist="23000" dir="5400000" rotWithShape="0">
                <a:srgbClr val="000000">
                  <a:alpha val="35000"/>
                </a:srgbClr>
              </a:outerShdw>
            </a:effectLst>
          </c:spPr>
          <c:marker>
            <c:symbol val="circle"/>
            <c:size val="6"/>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Reporte!$D$8:$I$8</c:f>
              <c:strCache>
                <c:ptCount val="6"/>
                <c:pt idx="0">
                  <c:v>AGO-DIC 14</c:v>
                </c:pt>
                <c:pt idx="1">
                  <c:v>ENE-JUN 15</c:v>
                </c:pt>
                <c:pt idx="2">
                  <c:v>AGO-DIC 15</c:v>
                </c:pt>
                <c:pt idx="3">
                  <c:v>ENE-JUN 16</c:v>
                </c:pt>
                <c:pt idx="4">
                  <c:v>AGO-DIC 16</c:v>
                </c:pt>
                <c:pt idx="5">
                  <c:v>ENE-JUN 17</c:v>
                </c:pt>
              </c:strCache>
            </c:strRef>
          </c:cat>
          <c:val>
            <c:numRef>
              <c:f>Reporte!$D$12:$I$12</c:f>
              <c:numCache>
                <c:formatCode>0.00%</c:formatCode>
                <c:ptCount val="6"/>
                <c:pt idx="0">
                  <c:v>0.6758530183727034</c:v>
                </c:pt>
                <c:pt idx="1">
                  <c:v>0.6918767507002801</c:v>
                </c:pt>
                <c:pt idx="2">
                  <c:v>0.65640394088669951</c:v>
                </c:pt>
                <c:pt idx="3">
                  <c:v>0.67546174142480209</c:v>
                </c:pt>
                <c:pt idx="4">
                  <c:v>0.65664798777381561</c:v>
                </c:pt>
                <c:pt idx="5">
                  <c:v>0.71300684570826756</c:v>
                </c:pt>
              </c:numCache>
            </c:numRef>
          </c:val>
          <c:smooth val="0"/>
        </c:ser>
        <c:dLbls>
          <c:showLegendKey val="0"/>
          <c:showVal val="0"/>
          <c:showCatName val="0"/>
          <c:showSerName val="0"/>
          <c:showPercent val="0"/>
          <c:showBubbleSize val="0"/>
        </c:dLbls>
        <c:marker val="1"/>
        <c:smooth val="0"/>
        <c:axId val="-1754298288"/>
        <c:axId val="-1754306448"/>
      </c:lineChart>
      <c:catAx>
        <c:axId val="-175430046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1754304816"/>
        <c:crosses val="autoZero"/>
        <c:auto val="1"/>
        <c:lblAlgn val="ctr"/>
        <c:lblOffset val="100"/>
        <c:noMultiLvlLbl val="0"/>
      </c:catAx>
      <c:valAx>
        <c:axId val="-1754304816"/>
        <c:scaling>
          <c:orientation val="minMax"/>
          <c:max val="1"/>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1754300464"/>
        <c:crosses val="autoZero"/>
        <c:crossBetween val="between"/>
      </c:valAx>
      <c:valAx>
        <c:axId val="-1754306448"/>
        <c:scaling>
          <c:orientation val="minMax"/>
          <c:max val="1"/>
          <c:min val="0"/>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1754298288"/>
        <c:crosses val="max"/>
        <c:crossBetween val="between"/>
      </c:valAx>
      <c:catAx>
        <c:axId val="-1754298288"/>
        <c:scaling>
          <c:orientation val="minMax"/>
        </c:scaling>
        <c:delete val="1"/>
        <c:axPos val="b"/>
        <c:numFmt formatCode="General" sourceLinked="1"/>
        <c:majorTickMark val="out"/>
        <c:minorTickMark val="none"/>
        <c:tickLblPos val="nextTo"/>
        <c:crossAx val="-1754306448"/>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57150</xdr:colOff>
      <xdr:row>13</xdr:row>
      <xdr:rowOff>33336</xdr:rowOff>
    </xdr:from>
    <xdr:to>
      <xdr:col>9</xdr:col>
      <xdr:colOff>9525</xdr:colOff>
      <xdr:row>32</xdr:row>
      <xdr:rowOff>171449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uriga.uaa.mx\DEI\Users\macastillo\Documents\Documents\Tasa%20maxima%20de%20egres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castillo/Documents/Documents/Tasa%20maxima%20de%20egre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sheetName val="Base"/>
      <sheetName val="Inst_Cen"/>
      <sheetName val="Indicadores"/>
      <sheetName val="Hoja4"/>
    </sheetNames>
    <sheetDataSet>
      <sheetData sheetId="0"/>
      <sheetData sheetId="1">
        <row r="1">
          <cell r="A1" t="str">
            <v>DIVISION</v>
          </cell>
          <cell r="B1" t="str">
            <v>CLASIFICACION</v>
          </cell>
          <cell r="C1" t="str">
            <v>CICLOS</v>
          </cell>
          <cell r="I1" t="str">
            <v>TASA DE EGRESO</v>
          </cell>
          <cell r="O1" t="str">
            <v>EFICIENCIA TERMINAL POR COHORTE</v>
          </cell>
          <cell r="U1" t="str">
            <v>TASA DE TITULACIÓN POR COHORTE</v>
          </cell>
          <cell r="AA1" t="str">
            <v>TASA MÁXIMA DE EGRESO</v>
          </cell>
        </row>
        <row r="2">
          <cell r="A2" t="str">
            <v>U.A.A.</v>
          </cell>
          <cell r="B2" t="str">
            <v>INSTITUCIONAL</v>
          </cell>
          <cell r="C2" t="str">
            <v>ENE-JUN 11</v>
          </cell>
          <cell r="D2" t="str">
            <v>AGO-DIC 11</v>
          </cell>
          <cell r="E2" t="str">
            <v>ENE-JUN 12</v>
          </cell>
          <cell r="F2" t="str">
            <v>AGO-DIC 12</v>
          </cell>
          <cell r="G2" t="str">
            <v>ENE-JUN 13</v>
          </cell>
          <cell r="H2" t="str">
            <v>AGO-DIC 13</v>
          </cell>
          <cell r="I2">
            <v>0.6493092454835282</v>
          </cell>
          <cell r="J2">
            <v>0.64310954063604242</v>
          </cell>
          <cell r="K2">
            <v>0.66046002190580499</v>
          </cell>
          <cell r="L2">
            <v>0.64862466725820767</v>
          </cell>
          <cell r="M2">
            <v>0.66649104320337194</v>
          </cell>
          <cell r="N2">
            <v>0.50802139037433158</v>
          </cell>
          <cell r="O2">
            <v>0.48990435706695007</v>
          </cell>
          <cell r="P2">
            <v>0.46554770318021199</v>
          </cell>
          <cell r="Q2">
            <v>0.48521358159912376</v>
          </cell>
          <cell r="R2">
            <v>0.4986690328305235</v>
          </cell>
          <cell r="S2">
            <v>0.53319283456269762</v>
          </cell>
          <cell r="T2">
            <v>0.42475171886936591</v>
          </cell>
          <cell r="U2">
            <v>0.31402763018065888</v>
          </cell>
          <cell r="V2">
            <v>0.25706713780918727</v>
          </cell>
          <cell r="W2">
            <v>0.36637458926615551</v>
          </cell>
          <cell r="X2">
            <v>0.35314995563442769</v>
          </cell>
          <cell r="Y2">
            <v>0.41148577449947316</v>
          </cell>
          <cell r="Z2">
            <v>0.30939648586707408</v>
          </cell>
          <cell r="AA2">
            <v>0.6849096705632306</v>
          </cell>
          <cell r="AB2">
            <v>0.71113074204946991</v>
          </cell>
          <cell r="AC2">
            <v>0.71412924424972613</v>
          </cell>
          <cell r="AD2">
            <v>0.74977817213842057</v>
          </cell>
          <cell r="AE2">
            <v>0.75711275026343516</v>
          </cell>
          <cell r="AF2">
            <v>0.72727272727272729</v>
          </cell>
        </row>
        <row r="3">
          <cell r="A3" t="str">
            <v>C.C. AGROPECUARIAS</v>
          </cell>
          <cell r="B3" t="str">
            <v>CENTRO</v>
          </cell>
          <cell r="C3" t="str">
            <v>ENE-JUN 11</v>
          </cell>
          <cell r="D3" t="str">
            <v>AGO-DIC 11</v>
          </cell>
          <cell r="E3" t="str">
            <v>ENE-JUN 12</v>
          </cell>
          <cell r="F3" t="str">
            <v>AGO-DIC 12</v>
          </cell>
          <cell r="G3" t="str">
            <v>ENE-JUN 13</v>
          </cell>
          <cell r="H3" t="str">
            <v>AGO-DIC 13</v>
          </cell>
          <cell r="I3">
            <v>0.55963302752293576</v>
          </cell>
          <cell r="J3">
            <v>0.5714285714285714</v>
          </cell>
          <cell r="K3">
            <v>0.48598130841121495</v>
          </cell>
          <cell r="L3">
            <v>0.45652173913043476</v>
          </cell>
          <cell r="M3">
            <v>0.62931034482758619</v>
          </cell>
          <cell r="N3">
            <v>0.31914893617021278</v>
          </cell>
          <cell r="O3">
            <v>0.32110091743119268</v>
          </cell>
          <cell r="P3">
            <v>0.26190476190476192</v>
          </cell>
          <cell r="Q3">
            <v>0.38317757009345793</v>
          </cell>
          <cell r="R3">
            <v>0.32608695652173914</v>
          </cell>
          <cell r="S3">
            <v>0.5431034482758621</v>
          </cell>
          <cell r="T3">
            <v>0.23404255319148937</v>
          </cell>
          <cell r="U3">
            <v>0.11926605504587157</v>
          </cell>
          <cell r="V3">
            <v>0.11904761904761904</v>
          </cell>
          <cell r="W3">
            <v>0.20560747663551401</v>
          </cell>
          <cell r="X3">
            <v>0.21739130434782608</v>
          </cell>
          <cell r="Y3">
            <v>0.38793103448275862</v>
          </cell>
          <cell r="Z3">
            <v>0.19148936170212766</v>
          </cell>
          <cell r="AA3">
            <v>0.59633027522935778</v>
          </cell>
          <cell r="AB3">
            <v>0.66666666666666663</v>
          </cell>
          <cell r="AC3">
            <v>0.58878504672897192</v>
          </cell>
          <cell r="AD3">
            <v>0.58695652173913049</v>
          </cell>
          <cell r="AE3">
            <v>0.75</v>
          </cell>
          <cell r="AF3">
            <v>0.63829787234042556</v>
          </cell>
        </row>
        <row r="4">
          <cell r="A4" t="str">
            <v>Ingeniero Agrónomo</v>
          </cell>
          <cell r="B4" t="str">
            <v>CARRERA</v>
          </cell>
          <cell r="C4" t="str">
            <v>ENE-JUN 08</v>
          </cell>
          <cell r="D4" t="str">
            <v>ENE-JUN 09</v>
          </cell>
          <cell r="E4" t="str">
            <v>ENE-JUN 10</v>
          </cell>
          <cell r="F4" t="str">
            <v>ENE-JUN 11</v>
          </cell>
          <cell r="G4" t="str">
            <v>ENE-JUN 12</v>
          </cell>
          <cell r="H4" t="str">
            <v>ENE-JUN 13</v>
          </cell>
          <cell r="I4">
            <v>0.40740740740740738</v>
          </cell>
          <cell r="J4">
            <v>0.30303030303030304</v>
          </cell>
          <cell r="K4">
            <v>0.4642857142857143</v>
          </cell>
          <cell r="L4">
            <v>0.4375</v>
          </cell>
          <cell r="M4">
            <v>0.33333333333333331</v>
          </cell>
          <cell r="N4">
            <v>0.53125</v>
          </cell>
          <cell r="O4">
            <v>0.33333333333333331</v>
          </cell>
          <cell r="P4">
            <v>0.12121212121212122</v>
          </cell>
          <cell r="Q4">
            <v>0.35714285714285715</v>
          </cell>
          <cell r="R4">
            <v>0.34375</v>
          </cell>
          <cell r="S4">
            <v>0.2</v>
          </cell>
          <cell r="T4">
            <v>0.46875</v>
          </cell>
          <cell r="U4">
            <v>0.14814814814814814</v>
          </cell>
          <cell r="V4">
            <v>3.0303030303030304E-2</v>
          </cell>
          <cell r="W4">
            <v>7.1428571428571425E-2</v>
          </cell>
          <cell r="X4">
            <v>3.125E-2</v>
          </cell>
          <cell r="Y4">
            <v>0.13333333333333333</v>
          </cell>
          <cell r="Z4">
            <v>0.1875</v>
          </cell>
          <cell r="AA4">
            <v>0.40740740740740738</v>
          </cell>
          <cell r="AB4">
            <v>0.33333333333333331</v>
          </cell>
          <cell r="AC4">
            <v>0.5357142857142857</v>
          </cell>
          <cell r="AD4">
            <v>0.46875</v>
          </cell>
          <cell r="AE4">
            <v>0.4</v>
          </cell>
          <cell r="AF4">
            <v>0.6875</v>
          </cell>
        </row>
        <row r="5">
          <cell r="A5" t="str">
            <v>Ingeniería Agroindustrial</v>
          </cell>
          <cell r="B5" t="str">
            <v>CARRERA</v>
          </cell>
          <cell r="C5" t="str">
            <v>ENE-JUN 08</v>
          </cell>
          <cell r="D5" t="str">
            <v>ENE-JUN 09</v>
          </cell>
          <cell r="E5" t="str">
            <v>ENE-JUN 10</v>
          </cell>
          <cell r="F5" t="str">
            <v>ENE-JUN 11</v>
          </cell>
          <cell r="G5" t="str">
            <v>ENE-JUN 12</v>
          </cell>
          <cell r="H5" t="str">
            <v>ENE-JUN 13</v>
          </cell>
          <cell r="I5">
            <v>0.2857142857142857</v>
          </cell>
          <cell r="J5">
            <v>0.57894736842105265</v>
          </cell>
          <cell r="K5">
            <v>0.61538461538461542</v>
          </cell>
          <cell r="L5">
            <v>0.55555555555555558</v>
          </cell>
          <cell r="M5">
            <v>0.54285714285714282</v>
          </cell>
          <cell r="N5">
            <v>0.53846153846153844</v>
          </cell>
          <cell r="O5">
            <v>0.22857142857142856</v>
          </cell>
          <cell r="P5">
            <v>0.39473684210526316</v>
          </cell>
          <cell r="Q5">
            <v>0.46153846153846156</v>
          </cell>
          <cell r="R5">
            <v>0.27777777777777779</v>
          </cell>
          <cell r="S5">
            <v>0.51428571428571423</v>
          </cell>
          <cell r="T5">
            <v>0.48717948717948717</v>
          </cell>
          <cell r="U5">
            <v>8.5714285714285715E-2</v>
          </cell>
          <cell r="V5">
            <v>7.8947368421052627E-2</v>
          </cell>
          <cell r="W5">
            <v>0.28205128205128205</v>
          </cell>
          <cell r="X5">
            <v>0.19444444444444445</v>
          </cell>
          <cell r="Y5">
            <v>0.31428571428571428</v>
          </cell>
          <cell r="Z5">
            <v>0.4358974358974359</v>
          </cell>
          <cell r="AA5">
            <v>0.2857142857142857</v>
          </cell>
          <cell r="AB5">
            <v>0.57894736842105265</v>
          </cell>
          <cell r="AC5">
            <v>0.64102564102564108</v>
          </cell>
          <cell r="AD5">
            <v>0.58333333333333337</v>
          </cell>
          <cell r="AE5">
            <v>0.62857142857142856</v>
          </cell>
          <cell r="AF5">
            <v>0.66666666666666663</v>
          </cell>
        </row>
        <row r="6">
          <cell r="A6" t="str">
            <v>Médico Veterinario Zootecnista</v>
          </cell>
          <cell r="B6" t="str">
            <v>CARRERA</v>
          </cell>
          <cell r="C6" t="str">
            <v>ENE-JUN 11</v>
          </cell>
          <cell r="D6" t="str">
            <v>AGO-DIC 11</v>
          </cell>
          <cell r="E6" t="str">
            <v>ENE-JUN 12</v>
          </cell>
          <cell r="F6" t="str">
            <v>AGO-DIC 12</v>
          </cell>
          <cell r="G6" t="str">
            <v>ENE-JUN 13</v>
          </cell>
          <cell r="H6" t="str">
            <v>AGO-DIC 13</v>
          </cell>
          <cell r="I6">
            <v>0.65853658536585369</v>
          </cell>
          <cell r="J6">
            <v>0.5714285714285714</v>
          </cell>
          <cell r="K6">
            <v>0.54761904761904767</v>
          </cell>
          <cell r="L6">
            <v>0.45652173913043476</v>
          </cell>
          <cell r="M6">
            <v>0.77777777777777779</v>
          </cell>
          <cell r="N6">
            <v>0.31914893617021278</v>
          </cell>
          <cell r="O6">
            <v>0.34146341463414637</v>
          </cell>
          <cell r="P6">
            <v>0.26190476190476192</v>
          </cell>
          <cell r="Q6">
            <v>0.40476190476190477</v>
          </cell>
          <cell r="R6">
            <v>0.32608695652173914</v>
          </cell>
          <cell r="S6">
            <v>0.64444444444444449</v>
          </cell>
          <cell r="T6">
            <v>0.23404255319148937</v>
          </cell>
          <cell r="U6">
            <v>0.12195121951219512</v>
          </cell>
          <cell r="V6">
            <v>0.11904761904761904</v>
          </cell>
          <cell r="W6">
            <v>0.16666666666666666</v>
          </cell>
          <cell r="X6">
            <v>0.21739130434782608</v>
          </cell>
          <cell r="Y6">
            <v>0.48888888888888887</v>
          </cell>
          <cell r="Z6">
            <v>0.19148936170212766</v>
          </cell>
          <cell r="AA6">
            <v>0.70731707317073167</v>
          </cell>
          <cell r="AB6">
            <v>0.66666666666666663</v>
          </cell>
          <cell r="AC6">
            <v>0.69047619047619047</v>
          </cell>
          <cell r="AD6">
            <v>0.58695652173913049</v>
          </cell>
          <cell r="AE6">
            <v>0.8666666666666667</v>
          </cell>
          <cell r="AF6">
            <v>0.63829787234042556</v>
          </cell>
        </row>
        <row r="7">
          <cell r="A7" t="str">
            <v>C.C. BASICAS</v>
          </cell>
          <cell r="B7" t="str">
            <v>CENTRO</v>
          </cell>
          <cell r="C7" t="str">
            <v>ENE-JUN 11</v>
          </cell>
          <cell r="D7" t="str">
            <v>AGO-DIC 11</v>
          </cell>
          <cell r="E7" t="str">
            <v>ENE-JUN 12</v>
          </cell>
          <cell r="F7" t="str">
            <v>AGO-DIC 12</v>
          </cell>
          <cell r="G7" t="str">
            <v>ENE-JUN 13</v>
          </cell>
          <cell r="H7" t="str">
            <v>AGO-DIC 13</v>
          </cell>
          <cell r="I7">
            <v>0.34900990099009899</v>
          </cell>
          <cell r="J7">
            <v>0.53333333333333333</v>
          </cell>
          <cell r="K7">
            <v>0.40399002493765584</v>
          </cell>
          <cell r="L7">
            <v>0.53551912568306015</v>
          </cell>
          <cell r="M7">
            <v>0.38972809667673713</v>
          </cell>
          <cell r="N7">
            <v>0.2848101265822785</v>
          </cell>
          <cell r="O7">
            <v>0.24504950495049505</v>
          </cell>
          <cell r="P7">
            <v>0.36923076923076925</v>
          </cell>
          <cell r="Q7">
            <v>0.27182044887780549</v>
          </cell>
          <cell r="R7">
            <v>0.39890710382513661</v>
          </cell>
          <cell r="S7">
            <v>0.29607250755287007</v>
          </cell>
          <cell r="T7">
            <v>0.26265822784810128</v>
          </cell>
          <cell r="U7">
            <v>0.13861386138613863</v>
          </cell>
          <cell r="V7">
            <v>0.26153846153846155</v>
          </cell>
          <cell r="W7">
            <v>0.24438902743142144</v>
          </cell>
          <cell r="X7">
            <v>0.32786885245901637</v>
          </cell>
          <cell r="Y7">
            <v>0.27492447129909364</v>
          </cell>
          <cell r="Z7">
            <v>0.21518987341772153</v>
          </cell>
          <cell r="AA7">
            <v>0.36881188118811881</v>
          </cell>
          <cell r="AB7">
            <v>0.59487179487179487</v>
          </cell>
          <cell r="AC7">
            <v>0.46134663341645887</v>
          </cell>
          <cell r="AD7">
            <v>0.66120218579234968</v>
          </cell>
          <cell r="AE7">
            <v>0.50151057401812693</v>
          </cell>
          <cell r="AF7">
            <v>0.54430379746835444</v>
          </cell>
        </row>
        <row r="8">
          <cell r="A8" t="str">
            <v>Análisis Químico-Biológicos</v>
          </cell>
          <cell r="B8" t="str">
            <v>CARRERA</v>
          </cell>
          <cell r="C8" t="str">
            <v>AGO-DIC 08</v>
          </cell>
          <cell r="D8" t="str">
            <v>AGO-DIC 09</v>
          </cell>
          <cell r="E8" t="str">
            <v>AGO-DIC 10</v>
          </cell>
          <cell r="F8" t="str">
            <v>AGO-DIC 11</v>
          </cell>
          <cell r="G8" t="str">
            <v>AGO-DIC 12</v>
          </cell>
          <cell r="H8" t="str">
            <v>AGO-DIC 13</v>
          </cell>
          <cell r="I8">
            <v>0.69387755102040816</v>
          </cell>
          <cell r="J8">
            <v>0.70588235294117652</v>
          </cell>
          <cell r="K8">
            <v>0.51020408163265307</v>
          </cell>
          <cell r="L8">
            <v>0.54</v>
          </cell>
          <cell r="M8">
            <v>0.59183673469387754</v>
          </cell>
          <cell r="N8">
            <v>0.63043478260869568</v>
          </cell>
          <cell r="O8">
            <v>0.51020408163265307</v>
          </cell>
          <cell r="P8">
            <v>0.49019607843137253</v>
          </cell>
          <cell r="Q8">
            <v>0.32653061224489793</v>
          </cell>
          <cell r="R8">
            <v>0.28000000000000003</v>
          </cell>
          <cell r="S8">
            <v>0.44897959183673469</v>
          </cell>
          <cell r="T8">
            <v>0.52173913043478259</v>
          </cell>
          <cell r="U8">
            <v>0.44897959183673469</v>
          </cell>
          <cell r="V8">
            <v>0.45098039215686275</v>
          </cell>
          <cell r="W8">
            <v>0.2857142857142857</v>
          </cell>
          <cell r="X8">
            <v>0.28000000000000003</v>
          </cell>
          <cell r="Y8">
            <v>0.42857142857142855</v>
          </cell>
          <cell r="Z8">
            <v>0.47826086956521741</v>
          </cell>
          <cell r="AA8">
            <v>0.69387755102040816</v>
          </cell>
          <cell r="AB8">
            <v>0.70588235294117652</v>
          </cell>
          <cell r="AC8">
            <v>0.5714285714285714</v>
          </cell>
          <cell r="AD8">
            <v>0.6</v>
          </cell>
          <cell r="AE8">
            <v>0.63265306122448983</v>
          </cell>
          <cell r="AF8">
            <v>0.69565217391304346</v>
          </cell>
        </row>
        <row r="9">
          <cell r="A9" t="str">
            <v>Biología</v>
          </cell>
          <cell r="B9" t="str">
            <v>CARRERA</v>
          </cell>
          <cell r="C9" t="str">
            <v>ENE-JUN 09</v>
          </cell>
          <cell r="D9" t="str">
            <v>AGO-DIC 09</v>
          </cell>
          <cell r="E9" t="str">
            <v>AGO-DIC 10</v>
          </cell>
          <cell r="F9" t="str">
            <v>AGO-DIC 11</v>
          </cell>
          <cell r="G9" t="str">
            <v>AGO-DIC 12</v>
          </cell>
          <cell r="H9" t="str">
            <v>AGO-DIC 13</v>
          </cell>
          <cell r="I9">
            <v>0.5</v>
          </cell>
          <cell r="J9">
            <v>0.53191489361702127</v>
          </cell>
          <cell r="K9">
            <v>0.44680851063829785</v>
          </cell>
          <cell r="L9">
            <v>0.4375</v>
          </cell>
          <cell r="M9">
            <v>0.5</v>
          </cell>
          <cell r="N9">
            <v>0.25</v>
          </cell>
          <cell r="O9">
            <v>0.28000000000000003</v>
          </cell>
          <cell r="P9">
            <v>0.34042553191489361</v>
          </cell>
          <cell r="Q9">
            <v>0.25531914893617019</v>
          </cell>
          <cell r="R9">
            <v>0.22916666666666666</v>
          </cell>
          <cell r="S9">
            <v>0.3125</v>
          </cell>
          <cell r="T9">
            <v>0.25</v>
          </cell>
          <cell r="U9">
            <v>0.14000000000000001</v>
          </cell>
          <cell r="V9">
            <v>0.21276595744680851</v>
          </cell>
          <cell r="W9">
            <v>0.23404255319148937</v>
          </cell>
          <cell r="X9">
            <v>0.1875</v>
          </cell>
          <cell r="Y9">
            <v>0.25</v>
          </cell>
          <cell r="Z9">
            <v>0.22500000000000001</v>
          </cell>
          <cell r="AA9">
            <v>0.56000000000000005</v>
          </cell>
          <cell r="AB9">
            <v>0.5957446808510638</v>
          </cell>
          <cell r="AC9">
            <v>0.5957446808510638</v>
          </cell>
          <cell r="AD9">
            <v>0.52083333333333337</v>
          </cell>
          <cell r="AE9">
            <v>0.60416666666666663</v>
          </cell>
          <cell r="AF9">
            <v>0.47499999999999998</v>
          </cell>
        </row>
        <row r="10">
          <cell r="A10" t="str">
            <v>Ciencias Ambientales</v>
          </cell>
          <cell r="B10" t="str">
            <v>CARRERA</v>
          </cell>
          <cell r="C10" t="e">
            <v>#N/A</v>
          </cell>
          <cell r="D10" t="str">
            <v>AGO-DIC 09</v>
          </cell>
          <cell r="E10" t="str">
            <v>AGO-DIC 10</v>
          </cell>
          <cell r="F10" t="str">
            <v>AGO-DIC 11</v>
          </cell>
          <cell r="G10" t="str">
            <v>AGO-DIC 12</v>
          </cell>
          <cell r="H10" t="str">
            <v>AGO-DIC 13</v>
          </cell>
          <cell r="I10" t="e">
            <v>#N/A</v>
          </cell>
          <cell r="J10">
            <v>0.51063829787234039</v>
          </cell>
          <cell r="K10">
            <v>0.51063829787234039</v>
          </cell>
          <cell r="L10">
            <v>0.52173913043478259</v>
          </cell>
          <cell r="M10">
            <v>0.44444444444444442</v>
          </cell>
          <cell r="N10">
            <v>0.32500000000000001</v>
          </cell>
          <cell r="O10" t="e">
            <v>#N/A</v>
          </cell>
          <cell r="P10">
            <v>0.40425531914893614</v>
          </cell>
          <cell r="Q10">
            <v>0.44680851063829785</v>
          </cell>
          <cell r="R10">
            <v>0.5</v>
          </cell>
          <cell r="S10">
            <v>0.41666666666666669</v>
          </cell>
          <cell r="T10">
            <v>0.3</v>
          </cell>
          <cell r="U10" t="e">
            <v>#N/A</v>
          </cell>
          <cell r="V10">
            <v>0.1702127659574468</v>
          </cell>
          <cell r="W10">
            <v>0.34042553191489361</v>
          </cell>
          <cell r="X10">
            <v>0.30434782608695654</v>
          </cell>
          <cell r="Y10">
            <v>0.19444444444444445</v>
          </cell>
          <cell r="Z10">
            <v>7.4999999999999997E-2</v>
          </cell>
          <cell r="AA10" t="e">
            <v>#N/A</v>
          </cell>
          <cell r="AB10">
            <v>0.57446808510638303</v>
          </cell>
          <cell r="AC10">
            <v>0.57446808510638303</v>
          </cell>
          <cell r="AD10">
            <v>0.63043478260869568</v>
          </cell>
          <cell r="AE10">
            <v>0.75</v>
          </cell>
          <cell r="AF10">
            <v>0.7</v>
          </cell>
        </row>
        <row r="11">
          <cell r="A11" t="str">
            <v>Ing. Industrial Estadístico</v>
          </cell>
          <cell r="B11" t="str">
            <v>CARRERA</v>
          </cell>
          <cell r="C11" t="e">
            <v>#N/A</v>
          </cell>
          <cell r="D11" t="e">
            <v>#N/A</v>
          </cell>
          <cell r="E11" t="str">
            <v>ENE-JUN 10</v>
          </cell>
          <cell r="F11" t="str">
            <v>ENE-JUN 11</v>
          </cell>
          <cell r="G11" t="str">
            <v>ENE-JUN 12</v>
          </cell>
          <cell r="H11" t="str">
            <v>ENE-JUN 13</v>
          </cell>
          <cell r="I11" t="e">
            <v>#N/A</v>
          </cell>
          <cell r="J11" t="e">
            <v>#N/A</v>
          </cell>
          <cell r="K11">
            <v>0.58333333333333337</v>
          </cell>
          <cell r="L11">
            <v>0.53061224489795922</v>
          </cell>
          <cell r="M11">
            <v>0.65789473684210531</v>
          </cell>
          <cell r="N11">
            <v>0.6216216216216216</v>
          </cell>
          <cell r="O11" t="e">
            <v>#N/A</v>
          </cell>
          <cell r="P11" t="e">
            <v>#N/A</v>
          </cell>
          <cell r="Q11">
            <v>0.27083333333333331</v>
          </cell>
          <cell r="R11">
            <v>0.40816326530612246</v>
          </cell>
          <cell r="S11">
            <v>0.55263157894736847</v>
          </cell>
          <cell r="T11">
            <v>0.56756756756756754</v>
          </cell>
          <cell r="U11" t="e">
            <v>#N/A</v>
          </cell>
          <cell r="V11" t="e">
            <v>#N/A</v>
          </cell>
          <cell r="W11">
            <v>0.20833333333333334</v>
          </cell>
          <cell r="X11">
            <v>0.26530612244897961</v>
          </cell>
          <cell r="Y11">
            <v>0.52631578947368418</v>
          </cell>
          <cell r="Z11">
            <v>0.51351351351351349</v>
          </cell>
          <cell r="AA11" t="e">
            <v>#N/A</v>
          </cell>
          <cell r="AB11" t="e">
            <v>#N/A</v>
          </cell>
          <cell r="AC11">
            <v>0.58333333333333337</v>
          </cell>
          <cell r="AD11">
            <v>0.55102040816326525</v>
          </cell>
          <cell r="AE11">
            <v>0.65789473684210531</v>
          </cell>
          <cell r="AF11">
            <v>0.72972972972972971</v>
          </cell>
        </row>
        <row r="12">
          <cell r="A12" t="str">
            <v>Ing. En Sistemas Computacionales</v>
          </cell>
          <cell r="B12" t="str">
            <v>CARRERA</v>
          </cell>
          <cell r="C12" t="str">
            <v>ENE-JUN 10</v>
          </cell>
          <cell r="D12" t="str">
            <v>AGO-DIC 10</v>
          </cell>
          <cell r="E12" t="str">
            <v>ENE-JUN 11</v>
          </cell>
          <cell r="F12" t="str">
            <v>ENE-JUN 12</v>
          </cell>
          <cell r="G12" t="str">
            <v>ENE-JUN 13</v>
          </cell>
          <cell r="H12" t="str">
            <v>AGO-DIC 13</v>
          </cell>
          <cell r="I12">
            <v>0.46236559139784944</v>
          </cell>
          <cell r="J12">
            <v>0.32608695652173914</v>
          </cell>
          <cell r="K12">
            <v>0.30656934306569344</v>
          </cell>
          <cell r="L12">
            <v>0.46575342465753422</v>
          </cell>
          <cell r="M12">
            <v>0.41428571428571431</v>
          </cell>
          <cell r="N12">
            <v>0.12949640287769784</v>
          </cell>
          <cell r="O12">
            <v>0.26881720430107525</v>
          </cell>
          <cell r="P12">
            <v>0.17391304347826086</v>
          </cell>
          <cell r="Q12">
            <v>0.21897810218978103</v>
          </cell>
          <cell r="R12">
            <v>0.33561643835616439</v>
          </cell>
          <cell r="S12">
            <v>0.2857142857142857</v>
          </cell>
          <cell r="T12">
            <v>0.1223021582733813</v>
          </cell>
          <cell r="U12">
            <v>0.24731182795698925</v>
          </cell>
          <cell r="V12">
            <v>0.17391304347826086</v>
          </cell>
          <cell r="W12">
            <v>0.13868613138686131</v>
          </cell>
          <cell r="X12">
            <v>0.30136986301369861</v>
          </cell>
          <cell r="Y12">
            <v>0.25714285714285712</v>
          </cell>
          <cell r="Z12">
            <v>0.1079136690647482</v>
          </cell>
          <cell r="AA12">
            <v>0.4838709677419355</v>
          </cell>
          <cell r="AB12">
            <v>0.34782608695652173</v>
          </cell>
          <cell r="AC12">
            <v>0.31386861313868614</v>
          </cell>
          <cell r="AD12">
            <v>0.5</v>
          </cell>
          <cell r="AE12">
            <v>0.4642857142857143</v>
          </cell>
          <cell r="AF12">
            <v>0.38848920863309355</v>
          </cell>
        </row>
        <row r="13">
          <cell r="A13" t="str">
            <v>Ingeniería Bioquímica</v>
          </cell>
          <cell r="B13" t="str">
            <v>CARRERA</v>
          </cell>
          <cell r="C13" t="str">
            <v>AGO-DIC 08</v>
          </cell>
          <cell r="D13" t="str">
            <v>AGO-DIC 09</v>
          </cell>
          <cell r="E13" t="str">
            <v>AGO-DIC 10</v>
          </cell>
          <cell r="F13" t="str">
            <v>AGO-DIC 11</v>
          </cell>
          <cell r="G13" t="str">
            <v>AGO-DIC 12</v>
          </cell>
          <cell r="H13" t="str">
            <v>AGO-DIC 13</v>
          </cell>
          <cell r="I13">
            <v>0.46938775510204084</v>
          </cell>
          <cell r="J13">
            <v>0.65217391304347827</v>
          </cell>
          <cell r="K13">
            <v>0.61224489795918369</v>
          </cell>
          <cell r="L13">
            <v>0.62745098039215685</v>
          </cell>
          <cell r="M13">
            <v>0.57999999999999996</v>
          </cell>
          <cell r="N13">
            <v>0.39215686274509803</v>
          </cell>
          <cell r="O13">
            <v>0.26530612244897961</v>
          </cell>
          <cell r="P13">
            <v>0.54347826086956519</v>
          </cell>
          <cell r="Q13">
            <v>0.46938775510204084</v>
          </cell>
          <cell r="R13">
            <v>0.47058823529411764</v>
          </cell>
          <cell r="S13">
            <v>0.42</v>
          </cell>
          <cell r="T13">
            <v>0.39215686274509803</v>
          </cell>
          <cell r="U13">
            <v>0.22448979591836735</v>
          </cell>
          <cell r="V13">
            <v>0.45652173913043476</v>
          </cell>
          <cell r="W13">
            <v>0.2857142857142857</v>
          </cell>
          <cell r="X13">
            <v>0.27450980392156865</v>
          </cell>
          <cell r="Y13">
            <v>0.4</v>
          </cell>
          <cell r="Z13">
            <v>0.37254901960784315</v>
          </cell>
          <cell r="AA13">
            <v>0.46938775510204084</v>
          </cell>
          <cell r="AB13">
            <v>0.65217391304347827</v>
          </cell>
          <cell r="AC13">
            <v>0.61224489795918369</v>
          </cell>
          <cell r="AD13">
            <v>0.62745098039215685</v>
          </cell>
          <cell r="AE13">
            <v>0.68</v>
          </cell>
          <cell r="AF13">
            <v>0.76470588235294112</v>
          </cell>
        </row>
        <row r="14">
          <cell r="A14" t="str">
            <v>Ingeniero en Electrónica</v>
          </cell>
          <cell r="B14" t="str">
            <v>CARRERA</v>
          </cell>
          <cell r="C14" t="str">
            <v>ENE-JUN 09</v>
          </cell>
          <cell r="D14" t="str">
            <v>AGO-DIC 09</v>
          </cell>
          <cell r="E14" t="str">
            <v>ENE-JUN 10</v>
          </cell>
          <cell r="F14" t="str">
            <v>ENE-JUN 11</v>
          </cell>
          <cell r="G14" t="str">
            <v>ENE-JUN 12</v>
          </cell>
          <cell r="H14" t="str">
            <v>ENE-JUN 13</v>
          </cell>
          <cell r="I14">
            <v>0.54545454545454541</v>
          </cell>
          <cell r="J14">
            <v>0.2857142857142857</v>
          </cell>
          <cell r="K14">
            <v>0.5977011494252874</v>
          </cell>
          <cell r="L14">
            <v>0.35483870967741937</v>
          </cell>
          <cell r="M14">
            <v>0.39436619718309857</v>
          </cell>
          <cell r="N14">
            <v>0.3888888888888889</v>
          </cell>
          <cell r="O14">
            <v>0.27272727272727271</v>
          </cell>
          <cell r="P14">
            <v>8.5714285714285715E-2</v>
          </cell>
          <cell r="Q14">
            <v>0.37931034482758619</v>
          </cell>
          <cell r="R14">
            <v>0.24193548387096775</v>
          </cell>
          <cell r="S14">
            <v>0.15492957746478872</v>
          </cell>
          <cell r="T14">
            <v>0.27777777777777779</v>
          </cell>
          <cell r="U14">
            <v>0.25</v>
          </cell>
          <cell r="V14">
            <v>8.5714285714285715E-2</v>
          </cell>
          <cell r="W14">
            <v>0.26436781609195403</v>
          </cell>
          <cell r="X14">
            <v>0.17741935483870969</v>
          </cell>
          <cell r="Y14">
            <v>0.12676056338028169</v>
          </cell>
          <cell r="Z14">
            <v>0.27777777777777779</v>
          </cell>
          <cell r="AA14">
            <v>0.54545454545454541</v>
          </cell>
          <cell r="AB14">
            <v>0.37142857142857144</v>
          </cell>
          <cell r="AC14">
            <v>0.60919540229885061</v>
          </cell>
          <cell r="AD14">
            <v>0.37096774193548387</v>
          </cell>
          <cell r="AE14">
            <v>0.46478873239436619</v>
          </cell>
          <cell r="AF14">
            <v>0.51851851851851849</v>
          </cell>
        </row>
        <row r="15">
          <cell r="A15" t="str">
            <v>Matemáticas Aplicadas</v>
          </cell>
          <cell r="B15" t="str">
            <v>CARRERA</v>
          </cell>
          <cell r="C15" t="e">
            <v>#N/A</v>
          </cell>
          <cell r="D15" t="str">
            <v>ENE-JUN 09</v>
          </cell>
          <cell r="E15" t="str">
            <v>ENE-JUN 10</v>
          </cell>
          <cell r="F15" t="str">
            <v>ENE-JUN 11</v>
          </cell>
          <cell r="G15" t="str">
            <v>ENE-JUN 12</v>
          </cell>
          <cell r="H15" t="str">
            <v>ENE-JUN 13</v>
          </cell>
          <cell r="I15" t="e">
            <v>#N/A</v>
          </cell>
          <cell r="J15">
            <v>0.4</v>
          </cell>
          <cell r="K15">
            <v>0.17857142857142858</v>
          </cell>
          <cell r="L15">
            <v>0.21212121212121213</v>
          </cell>
          <cell r="M15">
            <v>0.18181818181818182</v>
          </cell>
          <cell r="N15">
            <v>0.37931034482758619</v>
          </cell>
          <cell r="O15" t="e">
            <v>#N/A</v>
          </cell>
          <cell r="P15">
            <v>0.12</v>
          </cell>
          <cell r="Q15">
            <v>0</v>
          </cell>
          <cell r="R15">
            <v>0.15151515151515152</v>
          </cell>
          <cell r="S15">
            <v>0.15151515151515152</v>
          </cell>
          <cell r="T15">
            <v>0.31034482758620691</v>
          </cell>
          <cell r="U15" t="e">
            <v>#N/A</v>
          </cell>
          <cell r="V15">
            <v>0.08</v>
          </cell>
          <cell r="W15">
            <v>0</v>
          </cell>
          <cell r="X15">
            <v>0.15151515151515152</v>
          </cell>
          <cell r="Y15">
            <v>0.15151515151515152</v>
          </cell>
          <cell r="Z15">
            <v>0.27586206896551724</v>
          </cell>
          <cell r="AA15" t="e">
            <v>#N/A</v>
          </cell>
          <cell r="AB15">
            <v>0.48</v>
          </cell>
          <cell r="AC15">
            <v>0.17857142857142858</v>
          </cell>
          <cell r="AD15">
            <v>0.24242424242424243</v>
          </cell>
          <cell r="AE15">
            <v>0.30303030303030304</v>
          </cell>
          <cell r="AF15">
            <v>0.44827586206896552</v>
          </cell>
        </row>
        <row r="16">
          <cell r="A16" t="str">
            <v>Tecnologías de Información</v>
          </cell>
          <cell r="B16" t="str">
            <v>CARRERA</v>
          </cell>
          <cell r="C16" t="e">
            <v>#N/A</v>
          </cell>
          <cell r="D16" t="str">
            <v>ENE-JUN 09</v>
          </cell>
          <cell r="E16" t="str">
            <v>ENE-JUN 10</v>
          </cell>
          <cell r="F16" t="str">
            <v>ENE-JUN 11</v>
          </cell>
          <cell r="G16" t="str">
            <v>ENE-JUN 12</v>
          </cell>
          <cell r="H16" t="str">
            <v>ENE-JUN 13</v>
          </cell>
          <cell r="I16" t="e">
            <v>#N/A</v>
          </cell>
          <cell r="J16">
            <v>0.27906976744186046</v>
          </cell>
          <cell r="K16">
            <v>0.34146341463414637</v>
          </cell>
          <cell r="L16">
            <v>0.35772357723577236</v>
          </cell>
          <cell r="M16">
            <v>0.30973451327433627</v>
          </cell>
          <cell r="N16">
            <v>0.22535211267605634</v>
          </cell>
          <cell r="O16" t="e">
            <v>#N/A</v>
          </cell>
          <cell r="P16">
            <v>0.17054263565891473</v>
          </cell>
          <cell r="Q16">
            <v>0.30081300813008133</v>
          </cell>
          <cell r="R16">
            <v>0.23577235772357724</v>
          </cell>
          <cell r="S16">
            <v>0.20353982300884957</v>
          </cell>
          <cell r="T16">
            <v>0.18309859154929578</v>
          </cell>
          <cell r="U16" t="e">
            <v>#N/A</v>
          </cell>
          <cell r="V16">
            <v>0.10852713178294573</v>
          </cell>
          <cell r="W16">
            <v>0.21138211382113822</v>
          </cell>
          <cell r="X16">
            <v>6.5040650406504072E-2</v>
          </cell>
          <cell r="Y16">
            <v>0.17699115044247787</v>
          </cell>
          <cell r="Z16">
            <v>0.18309859154929578</v>
          </cell>
          <cell r="AA16" t="e">
            <v>#N/A</v>
          </cell>
          <cell r="AB16">
            <v>0.2868217054263566</v>
          </cell>
          <cell r="AC16">
            <v>0.34959349593495936</v>
          </cell>
          <cell r="AD16">
            <v>0.3902439024390244</v>
          </cell>
          <cell r="AE16">
            <v>0.38938053097345132</v>
          </cell>
          <cell r="AF16">
            <v>0.46478873239436619</v>
          </cell>
        </row>
        <row r="17">
          <cell r="A17" t="str">
            <v>C.C. DE LA SALUD</v>
          </cell>
          <cell r="B17" t="str">
            <v>CENTRO</v>
          </cell>
          <cell r="C17" t="str">
            <v>ENE-JUN 11</v>
          </cell>
          <cell r="D17" t="str">
            <v>AGO-DIC 11</v>
          </cell>
          <cell r="E17" t="str">
            <v>ENE-JUN 12</v>
          </cell>
          <cell r="F17" t="str">
            <v>AGO-DIC 12</v>
          </cell>
          <cell r="G17" t="str">
            <v>ENE-JUN 13</v>
          </cell>
          <cell r="H17" t="str">
            <v>AGO-DIC 13</v>
          </cell>
          <cell r="I17">
            <v>0.78446115288220553</v>
          </cell>
          <cell r="J17">
            <v>0.55319148936170215</v>
          </cell>
          <cell r="K17">
            <v>0.79586563307493541</v>
          </cell>
          <cell r="L17">
            <v>0.61224489795918369</v>
          </cell>
          <cell r="M17">
            <v>0.78464818763326227</v>
          </cell>
          <cell r="N17">
            <v>0.7142857142857143</v>
          </cell>
          <cell r="O17">
            <v>0.60651629072681701</v>
          </cell>
          <cell r="P17">
            <v>0.53191489361702127</v>
          </cell>
          <cell r="Q17">
            <v>0.50129198966408273</v>
          </cell>
          <cell r="R17">
            <v>0.53061224489795922</v>
          </cell>
          <cell r="S17">
            <v>0.5863539445628998</v>
          </cell>
          <cell r="T17">
            <v>0.5714285714285714</v>
          </cell>
          <cell r="U17">
            <v>0.44862155388471175</v>
          </cell>
          <cell r="V17">
            <v>0.34042553191489361</v>
          </cell>
          <cell r="W17">
            <v>0.42377260981912146</v>
          </cell>
          <cell r="X17">
            <v>0.36734693877551022</v>
          </cell>
          <cell r="Y17">
            <v>0.50533049040511724</v>
          </cell>
          <cell r="Z17">
            <v>0.38775510204081631</v>
          </cell>
          <cell r="AA17">
            <v>0.79949874686716793</v>
          </cell>
          <cell r="AB17">
            <v>0.61702127659574468</v>
          </cell>
          <cell r="AC17">
            <v>0.81653746770025837</v>
          </cell>
          <cell r="AD17">
            <v>0.73469387755102045</v>
          </cell>
          <cell r="AE17">
            <v>0.81876332622601278</v>
          </cell>
          <cell r="AF17">
            <v>0.79591836734693877</v>
          </cell>
        </row>
        <row r="18">
          <cell r="A18" t="str">
            <v>Cultura Física y Deporte</v>
          </cell>
          <cell r="B18" t="str">
            <v>CARRERA</v>
          </cell>
          <cell r="C18" t="e">
            <v>#N/A</v>
          </cell>
          <cell r="D18" t="e">
            <v>#N/A</v>
          </cell>
          <cell r="E18" t="e">
            <v>#N/A</v>
          </cell>
          <cell r="F18" t="e">
            <v>#N/A</v>
          </cell>
          <cell r="G18" t="e">
            <v>#N/A</v>
          </cell>
          <cell r="H18" t="str">
            <v>ENE-JUN 12</v>
          </cell>
          <cell r="I18" t="e">
            <v>#N/A</v>
          </cell>
          <cell r="J18" t="e">
            <v>#N/A</v>
          </cell>
          <cell r="K18" t="e">
            <v>#N/A</v>
          </cell>
          <cell r="L18" t="e">
            <v>#N/A</v>
          </cell>
          <cell r="M18" t="e">
            <v>#N/A</v>
          </cell>
          <cell r="N18">
            <v>0.77551020408163263</v>
          </cell>
          <cell r="O18" t="e">
            <v>#N/A</v>
          </cell>
          <cell r="P18" t="e">
            <v>#N/A</v>
          </cell>
          <cell r="Q18" t="e">
            <v>#N/A</v>
          </cell>
          <cell r="R18" t="e">
            <v>#N/A</v>
          </cell>
          <cell r="S18" t="e">
            <v>#N/A</v>
          </cell>
          <cell r="T18">
            <v>0.5714285714285714</v>
          </cell>
          <cell r="U18" t="e">
            <v>#N/A</v>
          </cell>
          <cell r="V18" t="e">
            <v>#N/A</v>
          </cell>
          <cell r="W18" t="e">
            <v>#N/A</v>
          </cell>
          <cell r="X18" t="e">
            <v>#N/A</v>
          </cell>
          <cell r="Y18" t="e">
            <v>#N/A</v>
          </cell>
          <cell r="Z18">
            <v>0.44897959183673469</v>
          </cell>
          <cell r="AA18" t="e">
            <v>#N/A</v>
          </cell>
          <cell r="AB18" t="e">
            <v>#N/A</v>
          </cell>
          <cell r="AC18" t="e">
            <v>#N/A</v>
          </cell>
          <cell r="AD18" t="e">
            <v>#N/A</v>
          </cell>
          <cell r="AE18" t="e">
            <v>#N/A</v>
          </cell>
          <cell r="AF18">
            <v>0.79591836734693877</v>
          </cell>
        </row>
        <row r="19">
          <cell r="A19" t="str">
            <v>Enfermería</v>
          </cell>
          <cell r="B19" t="str">
            <v>CARRERA</v>
          </cell>
          <cell r="C19" t="str">
            <v>ENE-JUN 10</v>
          </cell>
          <cell r="D19" t="str">
            <v>AGO-DIC 10</v>
          </cell>
          <cell r="E19" t="str">
            <v>ENE-JUN 11</v>
          </cell>
          <cell r="F19" t="str">
            <v>AGO-DIC 11</v>
          </cell>
          <cell r="G19" t="str">
            <v>ENE-JUN 12</v>
          </cell>
          <cell r="H19" t="str">
            <v>AGO-DIC 12</v>
          </cell>
          <cell r="I19">
            <v>0.71153846153846156</v>
          </cell>
          <cell r="J19">
            <v>0.55319148936170215</v>
          </cell>
          <cell r="K19">
            <v>0.84313725490196079</v>
          </cell>
          <cell r="L19">
            <v>0.61224489795918369</v>
          </cell>
          <cell r="M19">
            <v>0.69791666666666663</v>
          </cell>
          <cell r="N19">
            <v>0.7142857142857143</v>
          </cell>
          <cell r="O19">
            <v>0.53846153846153844</v>
          </cell>
          <cell r="P19">
            <v>0.53191489361702127</v>
          </cell>
          <cell r="Q19">
            <v>0.70588235294117652</v>
          </cell>
          <cell r="R19">
            <v>0.53061224489795922</v>
          </cell>
          <cell r="S19">
            <v>0.5</v>
          </cell>
          <cell r="T19">
            <v>0.5714285714285714</v>
          </cell>
          <cell r="U19">
            <v>0.23076923076923078</v>
          </cell>
          <cell r="V19">
            <v>0.34042553191489361</v>
          </cell>
          <cell r="W19">
            <v>0.49019607843137253</v>
          </cell>
          <cell r="X19">
            <v>0.36734693877551022</v>
          </cell>
          <cell r="Y19">
            <v>0.36458333333333331</v>
          </cell>
          <cell r="Z19">
            <v>0.38775510204081631</v>
          </cell>
          <cell r="AA19">
            <v>0.71153846153846156</v>
          </cell>
          <cell r="AB19">
            <v>0.61702127659574468</v>
          </cell>
          <cell r="AC19">
            <v>0.90196078431372551</v>
          </cell>
          <cell r="AD19">
            <v>0.73469387755102045</v>
          </cell>
          <cell r="AE19">
            <v>0.76041666666666663</v>
          </cell>
          <cell r="AF19">
            <v>0.79591836734693877</v>
          </cell>
        </row>
        <row r="20">
          <cell r="A20" t="str">
            <v>Médico Cirujano</v>
          </cell>
          <cell r="B20" t="str">
            <v>CARRERA</v>
          </cell>
          <cell r="C20" t="e">
            <v>#N/A</v>
          </cell>
          <cell r="D20" t="str">
            <v>ENE-JUN 07</v>
          </cell>
          <cell r="E20" t="str">
            <v>ENE-JUN 08</v>
          </cell>
          <cell r="F20" t="str">
            <v>ENE-JUN 09</v>
          </cell>
          <cell r="G20" t="str">
            <v>ENE-JUN 10</v>
          </cell>
          <cell r="H20" t="str">
            <v>ENE-JUN 11</v>
          </cell>
          <cell r="I20" t="e">
            <v>#N/A</v>
          </cell>
          <cell r="J20">
            <v>0.74193548387096775</v>
          </cell>
          <cell r="K20">
            <v>0.7010309278350515</v>
          </cell>
          <cell r="L20">
            <v>0.88118811881188119</v>
          </cell>
          <cell r="M20">
            <v>0.82</v>
          </cell>
          <cell r="N20">
            <v>0.81372549019607843</v>
          </cell>
          <cell r="O20" t="e">
            <v>#N/A</v>
          </cell>
          <cell r="P20">
            <v>0.74193548387096775</v>
          </cell>
          <cell r="Q20">
            <v>0.7010309278350515</v>
          </cell>
          <cell r="R20">
            <v>0.5643564356435643</v>
          </cell>
          <cell r="S20">
            <v>0.3</v>
          </cell>
          <cell r="T20">
            <v>0.49019607843137253</v>
          </cell>
          <cell r="U20" t="e">
            <v>#N/A</v>
          </cell>
          <cell r="V20">
            <v>0.56989247311827962</v>
          </cell>
          <cell r="W20">
            <v>0.67010309278350511</v>
          </cell>
          <cell r="X20">
            <v>0.52475247524752477</v>
          </cell>
          <cell r="Y20">
            <v>0.28999999999999998</v>
          </cell>
          <cell r="Z20">
            <v>0.46078431372549017</v>
          </cell>
          <cell r="AA20" t="e">
            <v>#N/A</v>
          </cell>
          <cell r="AB20">
            <v>0.80645161290322576</v>
          </cell>
          <cell r="AC20">
            <v>0.92783505154639179</v>
          </cell>
          <cell r="AD20">
            <v>0.8910891089108911</v>
          </cell>
          <cell r="AE20">
            <v>0.82</v>
          </cell>
          <cell r="AF20">
            <v>0.83333333333333337</v>
          </cell>
        </row>
        <row r="21">
          <cell r="A21" t="str">
            <v>Médico Estomatólogo</v>
          </cell>
          <cell r="B21" t="str">
            <v>CARRERA</v>
          </cell>
          <cell r="C21" t="str">
            <v>ENE-JUN 07</v>
          </cell>
          <cell r="D21" t="str">
            <v>ENE-JUN 08</v>
          </cell>
          <cell r="E21" t="str">
            <v>ENE-JUN 09</v>
          </cell>
          <cell r="F21" t="str">
            <v>ENE- JUN10</v>
          </cell>
          <cell r="G21" t="str">
            <v>ENE-JUN 11</v>
          </cell>
          <cell r="H21" t="str">
            <v>ENE-JUN 12</v>
          </cell>
          <cell r="I21">
            <v>0.5714285714285714</v>
          </cell>
          <cell r="J21">
            <v>0.62745098039215685</v>
          </cell>
          <cell r="K21">
            <v>0.8</v>
          </cell>
          <cell r="L21">
            <v>0.82692307692307687</v>
          </cell>
          <cell r="M21">
            <v>0.84</v>
          </cell>
          <cell r="N21">
            <v>0.8</v>
          </cell>
          <cell r="O21">
            <v>0.5714285714285714</v>
          </cell>
          <cell r="P21">
            <v>0.62745098039215685</v>
          </cell>
          <cell r="Q21">
            <v>0.57999999999999996</v>
          </cell>
          <cell r="R21">
            <v>0.67307692307692313</v>
          </cell>
          <cell r="S21">
            <v>0.54</v>
          </cell>
          <cell r="T21">
            <v>0.54</v>
          </cell>
          <cell r="U21">
            <v>0.5714285714285714</v>
          </cell>
          <cell r="V21">
            <v>0.62745098039215685</v>
          </cell>
          <cell r="W21">
            <v>0.48</v>
          </cell>
          <cell r="X21">
            <v>0.65384615384615385</v>
          </cell>
          <cell r="Y21">
            <v>0.5</v>
          </cell>
          <cell r="Z21">
            <v>0.48</v>
          </cell>
          <cell r="AA21">
            <v>0.93877551020408168</v>
          </cell>
          <cell r="AB21">
            <v>0.84313725490196079</v>
          </cell>
          <cell r="AC21">
            <v>0.82</v>
          </cell>
          <cell r="AD21">
            <v>0.82692307692307687</v>
          </cell>
          <cell r="AE21">
            <v>0.9</v>
          </cell>
          <cell r="AF21">
            <v>0.84</v>
          </cell>
        </row>
        <row r="22">
          <cell r="A22" t="str">
            <v>Nutrición</v>
          </cell>
          <cell r="B22" t="str">
            <v>CARRERA</v>
          </cell>
          <cell r="C22" t="e">
            <v>#N/A</v>
          </cell>
          <cell r="D22" t="str">
            <v>ENE-JUN  08</v>
          </cell>
          <cell r="E22" t="str">
            <v>ENE-JUN 09</v>
          </cell>
          <cell r="F22" t="str">
            <v>ENE-JUN 10</v>
          </cell>
          <cell r="G22" t="str">
            <v>ENE-JUN 11</v>
          </cell>
          <cell r="H22" t="str">
            <v>ENE-JUN 12</v>
          </cell>
          <cell r="I22" t="e">
            <v>#N/A</v>
          </cell>
          <cell r="J22">
            <v>0.87755102040816324</v>
          </cell>
          <cell r="K22">
            <v>0.78</v>
          </cell>
          <cell r="L22">
            <v>0.86274509803921573</v>
          </cell>
          <cell r="M22">
            <v>0.88</v>
          </cell>
          <cell r="N22">
            <v>0.88235294117647056</v>
          </cell>
          <cell r="O22" t="e">
            <v>#N/A</v>
          </cell>
          <cell r="P22">
            <v>0.75510204081632648</v>
          </cell>
          <cell r="Q22">
            <v>0.64</v>
          </cell>
          <cell r="R22">
            <v>0.6470588235294118</v>
          </cell>
          <cell r="S22">
            <v>0.74</v>
          </cell>
          <cell r="T22">
            <v>0.72549019607843135</v>
          </cell>
          <cell r="U22" t="e">
            <v>#N/A</v>
          </cell>
          <cell r="V22">
            <v>0.73469387755102045</v>
          </cell>
          <cell r="W22">
            <v>0.54</v>
          </cell>
          <cell r="X22">
            <v>0.47058823529411764</v>
          </cell>
          <cell r="Y22">
            <v>0.62</v>
          </cell>
          <cell r="Z22">
            <v>0.70588235294117652</v>
          </cell>
          <cell r="AA22" t="e">
            <v>#N/A</v>
          </cell>
          <cell r="AB22">
            <v>0.89795918367346939</v>
          </cell>
          <cell r="AC22">
            <v>0.78</v>
          </cell>
          <cell r="AD22">
            <v>0.90196078431372551</v>
          </cell>
          <cell r="AE22">
            <v>0.9</v>
          </cell>
          <cell r="AF22">
            <v>0.90196078431372551</v>
          </cell>
        </row>
        <row r="23">
          <cell r="A23" t="str">
            <v>Optometría</v>
          </cell>
          <cell r="B23" t="str">
            <v>CARRERA</v>
          </cell>
          <cell r="C23" t="str">
            <v>AGO-DIC 07</v>
          </cell>
          <cell r="D23" t="str">
            <v>AGO-DIC 08</v>
          </cell>
          <cell r="E23" t="str">
            <v>AGO-DIC 09</v>
          </cell>
          <cell r="F23" t="str">
            <v>AGO-DIC 10</v>
          </cell>
          <cell r="G23" t="str">
            <v>AGO-DIC 11</v>
          </cell>
          <cell r="H23" t="str">
            <v>AGO-DIC 12</v>
          </cell>
          <cell r="I23">
            <v>0.61224489795918369</v>
          </cell>
          <cell r="J23">
            <v>0.76595744680851063</v>
          </cell>
          <cell r="K23">
            <v>0.64</v>
          </cell>
          <cell r="L23">
            <v>0.59183673469387754</v>
          </cell>
          <cell r="M23">
            <v>0.60416666666666663</v>
          </cell>
          <cell r="N23">
            <v>0.79591836734693877</v>
          </cell>
          <cell r="O23">
            <v>0.61224489795918369</v>
          </cell>
          <cell r="P23">
            <v>0.63829787234042556</v>
          </cell>
          <cell r="Q23">
            <v>0.56000000000000005</v>
          </cell>
          <cell r="R23">
            <v>0.46938775510204084</v>
          </cell>
          <cell r="S23">
            <v>0.25</v>
          </cell>
          <cell r="T23">
            <v>0.69387755102040816</v>
          </cell>
          <cell r="U23">
            <v>0.48979591836734693</v>
          </cell>
          <cell r="V23">
            <v>0.44680851063829785</v>
          </cell>
          <cell r="W23">
            <v>0.5</v>
          </cell>
          <cell r="X23">
            <v>0.26530612244897961</v>
          </cell>
          <cell r="Y23">
            <v>0.1875</v>
          </cell>
          <cell r="Z23">
            <v>0.59183673469387754</v>
          </cell>
          <cell r="AA23">
            <v>0.87755102040816324</v>
          </cell>
          <cell r="AB23">
            <v>0.76595744680851063</v>
          </cell>
          <cell r="AC23">
            <v>0.68</v>
          </cell>
          <cell r="AD23">
            <v>0.65306122448979587</v>
          </cell>
          <cell r="AE23">
            <v>0.625</v>
          </cell>
          <cell r="AF23">
            <v>0.83673469387755106</v>
          </cell>
        </row>
        <row r="24">
          <cell r="A24" t="str">
            <v>Salud Pública</v>
          </cell>
          <cell r="B24" t="str">
            <v>CARRERA</v>
          </cell>
          <cell r="C24" t="e">
            <v>#N/A</v>
          </cell>
          <cell r="D24" t="e">
            <v>#N/A</v>
          </cell>
          <cell r="E24" t="e">
            <v>#N/A</v>
          </cell>
          <cell r="F24" t="str">
            <v>ENE-JUN 09</v>
          </cell>
          <cell r="G24" t="str">
            <v>ENE-JUN 11</v>
          </cell>
          <cell r="H24" t="str">
            <v>ENE-JUN 12</v>
          </cell>
          <cell r="I24" t="e">
            <v>#N/A</v>
          </cell>
          <cell r="J24" t="e">
            <v>#N/A</v>
          </cell>
          <cell r="K24" t="e">
            <v>#N/A</v>
          </cell>
          <cell r="L24">
            <v>0.61363636363636365</v>
          </cell>
          <cell r="M24">
            <v>0.66666666666666663</v>
          </cell>
          <cell r="N24">
            <v>0.66666666666666663</v>
          </cell>
          <cell r="O24" t="e">
            <v>#N/A</v>
          </cell>
          <cell r="P24" t="e">
            <v>#N/A</v>
          </cell>
          <cell r="Q24" t="e">
            <v>#N/A</v>
          </cell>
          <cell r="R24">
            <v>0.61363636363636365</v>
          </cell>
          <cell r="S24">
            <v>0.4358974358974359</v>
          </cell>
          <cell r="T24">
            <v>0.54545454545454541</v>
          </cell>
          <cell r="U24" t="e">
            <v>#N/A</v>
          </cell>
          <cell r="V24" t="e">
            <v>#N/A</v>
          </cell>
          <cell r="W24" t="e">
            <v>#N/A</v>
          </cell>
          <cell r="X24">
            <v>0.11363636363636363</v>
          </cell>
          <cell r="Y24">
            <v>0.30769230769230771</v>
          </cell>
          <cell r="Z24">
            <v>0.36363636363636365</v>
          </cell>
          <cell r="AA24" t="e">
            <v>#N/A</v>
          </cell>
          <cell r="AB24" t="e">
            <v>#N/A</v>
          </cell>
          <cell r="AC24" t="e">
            <v>#N/A</v>
          </cell>
          <cell r="AD24">
            <v>0.61363636363636365</v>
          </cell>
          <cell r="AE24">
            <v>0.66666666666666663</v>
          </cell>
          <cell r="AF24">
            <v>0.69696969696969702</v>
          </cell>
        </row>
        <row r="25">
          <cell r="A25" t="str">
            <v>Terapia Física</v>
          </cell>
          <cell r="B25" t="str">
            <v>CARRERA</v>
          </cell>
          <cell r="C25" t="e">
            <v>#N/A</v>
          </cell>
          <cell r="D25" t="e">
            <v>#N/A</v>
          </cell>
          <cell r="E25" t="str">
            <v>AGO-DIC 09</v>
          </cell>
          <cell r="F25" t="str">
            <v>AGO-DIC 10</v>
          </cell>
          <cell r="G25" t="str">
            <v>AGO-DIC 11</v>
          </cell>
          <cell r="H25" t="str">
            <v>AGO-DIC 12</v>
          </cell>
          <cell r="I25" t="e">
            <v>#N/A</v>
          </cell>
          <cell r="J25" t="e">
            <v>#N/A</v>
          </cell>
          <cell r="K25">
            <v>0.82352941176470584</v>
          </cell>
          <cell r="L25">
            <v>0.88</v>
          </cell>
          <cell r="M25">
            <v>0.8571428571428571</v>
          </cell>
          <cell r="N25">
            <v>0.87179487179487181</v>
          </cell>
          <cell r="O25" t="e">
            <v>#N/A</v>
          </cell>
          <cell r="P25" t="e">
            <v>#N/A</v>
          </cell>
          <cell r="Q25">
            <v>0.76470588235294112</v>
          </cell>
          <cell r="R25">
            <v>0.78</v>
          </cell>
          <cell r="S25">
            <v>0.7142857142857143</v>
          </cell>
          <cell r="T25">
            <v>0.84615384615384615</v>
          </cell>
          <cell r="U25" t="e">
            <v>#N/A</v>
          </cell>
          <cell r="V25" t="e">
            <v>#N/A</v>
          </cell>
          <cell r="W25">
            <v>0.60784313725490191</v>
          </cell>
          <cell r="X25">
            <v>0.76</v>
          </cell>
          <cell r="Y25">
            <v>0.67346938775510201</v>
          </cell>
          <cell r="Z25">
            <v>0.82051282051282048</v>
          </cell>
          <cell r="AA25" t="e">
            <v>#N/A</v>
          </cell>
          <cell r="AB25" t="e">
            <v>#N/A</v>
          </cell>
          <cell r="AC25">
            <v>0.82352941176470584</v>
          </cell>
          <cell r="AD25">
            <v>0.88</v>
          </cell>
          <cell r="AE25">
            <v>0.8571428571428571</v>
          </cell>
          <cell r="AF25">
            <v>0.89743589743589747</v>
          </cell>
        </row>
        <row r="26">
          <cell r="A26" t="str">
            <v>C.C. DISEÑO Y DE LA CONSTRUCCION</v>
          </cell>
          <cell r="B26" t="str">
            <v>CENTRO</v>
          </cell>
          <cell r="C26" t="str">
            <v>ENE-JUN 11</v>
          </cell>
          <cell r="D26" t="str">
            <v>AGO-DIC 11</v>
          </cell>
          <cell r="E26" t="str">
            <v>ENE-JUN 12</v>
          </cell>
          <cell r="F26" t="str">
            <v>AGO-DIC 12</v>
          </cell>
          <cell r="G26" t="str">
            <v>ENE-JUN 13</v>
          </cell>
          <cell r="H26" t="str">
            <v>AGO-DIC 13</v>
          </cell>
          <cell r="I26">
            <v>0.64615384615384619</v>
          </cell>
          <cell r="J26">
            <v>0.67659574468085104</v>
          </cell>
          <cell r="K26">
            <v>0.70558375634517767</v>
          </cell>
          <cell r="L26">
            <v>0.69198312236286919</v>
          </cell>
          <cell r="M26">
            <v>0.70792079207920788</v>
          </cell>
          <cell r="N26">
            <v>0.52707581227436828</v>
          </cell>
          <cell r="O26">
            <v>0.45128205128205129</v>
          </cell>
          <cell r="P26">
            <v>0.4</v>
          </cell>
          <cell r="Q26">
            <v>0.4720812182741117</v>
          </cell>
          <cell r="R26">
            <v>0.41350210970464135</v>
          </cell>
          <cell r="S26">
            <v>0.5544554455445545</v>
          </cell>
          <cell r="T26">
            <v>0.3971119133574007</v>
          </cell>
          <cell r="U26">
            <v>0.27179487179487177</v>
          </cell>
          <cell r="V26">
            <v>0.25531914893617019</v>
          </cell>
          <cell r="W26">
            <v>0.32487309644670048</v>
          </cell>
          <cell r="X26">
            <v>0.29957805907172996</v>
          </cell>
          <cell r="Y26">
            <v>0.42079207920792078</v>
          </cell>
          <cell r="Z26">
            <v>0.32129963898916969</v>
          </cell>
          <cell r="AA26">
            <v>0.69230769230769229</v>
          </cell>
          <cell r="AB26">
            <v>0.73191489361702122</v>
          </cell>
          <cell r="AC26">
            <v>0.76142131979695427</v>
          </cell>
          <cell r="AD26">
            <v>0.76793248945147674</v>
          </cell>
          <cell r="AE26">
            <v>0.80693069306930698</v>
          </cell>
          <cell r="AF26">
            <v>0.75451263537906132</v>
          </cell>
        </row>
        <row r="27">
          <cell r="A27" t="str">
            <v>Arquitectura</v>
          </cell>
          <cell r="B27" t="str">
            <v>CARRERA</v>
          </cell>
          <cell r="C27" t="str">
            <v>ENE-JUN 11</v>
          </cell>
          <cell r="D27" t="str">
            <v>AGO-DIC 11</v>
          </cell>
          <cell r="E27" t="str">
            <v>ENE-JUN 12</v>
          </cell>
          <cell r="F27" t="str">
            <v>AGO-DIC 12</v>
          </cell>
          <cell r="G27" t="str">
            <v>ENE-JUN 13</v>
          </cell>
          <cell r="H27" t="str">
            <v>AGO-DIC 13</v>
          </cell>
          <cell r="I27">
            <v>0.74358974358974361</v>
          </cell>
          <cell r="J27">
            <v>0.72499999999999998</v>
          </cell>
          <cell r="K27">
            <v>0.75</v>
          </cell>
          <cell r="L27">
            <v>0.77500000000000002</v>
          </cell>
          <cell r="M27">
            <v>0.77500000000000002</v>
          </cell>
          <cell r="N27">
            <v>0.72499999999999998</v>
          </cell>
          <cell r="O27">
            <v>0.35897435897435898</v>
          </cell>
          <cell r="P27">
            <v>0.3</v>
          </cell>
          <cell r="Q27">
            <v>0.45</v>
          </cell>
          <cell r="R27">
            <v>0.57499999999999996</v>
          </cell>
          <cell r="S27">
            <v>0.55000000000000004</v>
          </cell>
          <cell r="T27">
            <v>0.4</v>
          </cell>
          <cell r="U27">
            <v>0.23076923076923078</v>
          </cell>
          <cell r="V27">
            <v>0.22500000000000001</v>
          </cell>
          <cell r="W27">
            <v>0.3</v>
          </cell>
          <cell r="X27">
            <v>0.45</v>
          </cell>
          <cell r="Y27">
            <v>0.35</v>
          </cell>
          <cell r="Z27">
            <v>0.3</v>
          </cell>
          <cell r="AA27">
            <v>0.82051282051282048</v>
          </cell>
          <cell r="AB27">
            <v>0.85</v>
          </cell>
          <cell r="AC27">
            <v>0.85</v>
          </cell>
          <cell r="AD27">
            <v>0.8</v>
          </cell>
          <cell r="AE27">
            <v>0.82499999999999996</v>
          </cell>
          <cell r="AF27">
            <v>0.875</v>
          </cell>
        </row>
        <row r="28">
          <cell r="A28" t="str">
            <v>Diseño de Interiores</v>
          </cell>
          <cell r="B28" t="str">
            <v>CARRERA</v>
          </cell>
          <cell r="C28" t="str">
            <v>AGO-DIC 08</v>
          </cell>
          <cell r="D28" t="str">
            <v>AGO-DIC 09</v>
          </cell>
          <cell r="E28" t="str">
            <v>AGO-DIC 10</v>
          </cell>
          <cell r="F28" t="str">
            <v>AGO-DIC 11</v>
          </cell>
          <cell r="G28" t="str">
            <v>AGO-DIC 12</v>
          </cell>
          <cell r="H28" t="str">
            <v>AGO-DIC 13</v>
          </cell>
          <cell r="I28">
            <v>0.53846153846153844</v>
          </cell>
          <cell r="J28">
            <v>0.61538461538461542</v>
          </cell>
          <cell r="K28">
            <v>0.5</v>
          </cell>
          <cell r="L28">
            <v>0.7</v>
          </cell>
          <cell r="M28">
            <v>0.55000000000000004</v>
          </cell>
          <cell r="N28">
            <v>0.30769230769230771</v>
          </cell>
          <cell r="O28">
            <v>0.38461538461538464</v>
          </cell>
          <cell r="P28">
            <v>0.30769230769230771</v>
          </cell>
          <cell r="Q28">
            <v>0.26315789473684209</v>
          </cell>
          <cell r="R28">
            <v>0.35</v>
          </cell>
          <cell r="S28">
            <v>0.125</v>
          </cell>
          <cell r="T28">
            <v>0.30769230769230771</v>
          </cell>
          <cell r="U28">
            <v>0.23076923076923078</v>
          </cell>
          <cell r="V28">
            <v>0.23076923076923078</v>
          </cell>
          <cell r="W28">
            <v>7.8947368421052627E-2</v>
          </cell>
          <cell r="X28">
            <v>0.125</v>
          </cell>
          <cell r="Y28">
            <v>7.4999999999999997E-2</v>
          </cell>
          <cell r="Z28">
            <v>0.30769230769230771</v>
          </cell>
          <cell r="AA28">
            <v>0.61538461538461542</v>
          </cell>
          <cell r="AB28">
            <v>0.66666666666666663</v>
          </cell>
          <cell r="AC28">
            <v>0.65789473684210531</v>
          </cell>
          <cell r="AD28">
            <v>0.72499999999999998</v>
          </cell>
          <cell r="AE28">
            <v>0.625</v>
          </cell>
          <cell r="AF28">
            <v>0.66666666666666663</v>
          </cell>
        </row>
        <row r="29">
          <cell r="A29" t="str">
            <v>Diseño de Moda en Indumentaria y Textiles</v>
          </cell>
          <cell r="B29" t="str">
            <v>CARRERA</v>
          </cell>
          <cell r="C29" t="str">
            <v>ENE-JUN 11</v>
          </cell>
          <cell r="D29" t="str">
            <v>AGO-DIC 11</v>
          </cell>
          <cell r="E29" t="str">
            <v>ENE-JUN 12</v>
          </cell>
          <cell r="F29" t="str">
            <v>AGO-DIC 12</v>
          </cell>
          <cell r="G29" t="str">
            <v>ENE-JUN 13</v>
          </cell>
          <cell r="H29" t="str">
            <v>AGO-DIC 13</v>
          </cell>
          <cell r="I29">
            <v>0.70270270270270274</v>
          </cell>
          <cell r="J29">
            <v>0.7</v>
          </cell>
          <cell r="K29">
            <v>0.79487179487179482</v>
          </cell>
          <cell r="L29">
            <v>0.82051282051282048</v>
          </cell>
          <cell r="M29">
            <v>0.66666666666666663</v>
          </cell>
          <cell r="N29">
            <v>0.68292682926829273</v>
          </cell>
          <cell r="O29">
            <v>0.51351351351351349</v>
          </cell>
          <cell r="P29">
            <v>0.5</v>
          </cell>
          <cell r="Q29">
            <v>0.5641025641025641</v>
          </cell>
          <cell r="R29">
            <v>0.48717948717948717</v>
          </cell>
          <cell r="S29">
            <v>0.4358974358974359</v>
          </cell>
          <cell r="T29">
            <v>0.63414634146341464</v>
          </cell>
          <cell r="U29">
            <v>0.27027027027027029</v>
          </cell>
          <cell r="V29">
            <v>0.35</v>
          </cell>
          <cell r="W29">
            <v>0.33333333333333331</v>
          </cell>
          <cell r="X29">
            <v>0.33333333333333331</v>
          </cell>
          <cell r="Y29">
            <v>0.25641025641025639</v>
          </cell>
          <cell r="Z29">
            <v>0.41463414634146339</v>
          </cell>
          <cell r="AA29">
            <v>0.70270270270270274</v>
          </cell>
          <cell r="AB29">
            <v>0.77500000000000002</v>
          </cell>
          <cell r="AC29">
            <v>0.82051282051282048</v>
          </cell>
          <cell r="AD29">
            <v>0.92307692307692313</v>
          </cell>
          <cell r="AE29">
            <v>0.82051282051282048</v>
          </cell>
          <cell r="AF29">
            <v>0.82926829268292679</v>
          </cell>
        </row>
        <row r="30">
          <cell r="A30" t="str">
            <v>Diseño Gráfico</v>
          </cell>
          <cell r="B30" t="str">
            <v>CARRERA</v>
          </cell>
          <cell r="C30" t="str">
            <v>ENE-JUN 11</v>
          </cell>
          <cell r="D30" t="str">
            <v>AGO-DIC 11</v>
          </cell>
          <cell r="E30" t="str">
            <v>ENE-JUN 12</v>
          </cell>
          <cell r="F30" t="str">
            <v>AGO-DIC 12</v>
          </cell>
          <cell r="G30" t="str">
            <v>ENE-JUN 13</v>
          </cell>
          <cell r="H30" t="str">
            <v>AGO-DIC 13</v>
          </cell>
          <cell r="I30">
            <v>0.65</v>
          </cell>
          <cell r="J30">
            <v>0.64102564102564108</v>
          </cell>
          <cell r="K30">
            <v>0.6</v>
          </cell>
          <cell r="L30">
            <v>0.7</v>
          </cell>
          <cell r="M30">
            <v>0.55000000000000004</v>
          </cell>
          <cell r="N30">
            <v>0.7</v>
          </cell>
          <cell r="O30">
            <v>0.55000000000000004</v>
          </cell>
          <cell r="P30">
            <v>0.41025641025641024</v>
          </cell>
          <cell r="Q30">
            <v>0.45</v>
          </cell>
          <cell r="R30">
            <v>0.47499999999999998</v>
          </cell>
          <cell r="S30">
            <v>0.47499999999999998</v>
          </cell>
          <cell r="T30">
            <v>0.57499999999999996</v>
          </cell>
          <cell r="U30">
            <v>0.3</v>
          </cell>
          <cell r="V30">
            <v>0.25641025641025639</v>
          </cell>
          <cell r="W30">
            <v>0.35</v>
          </cell>
          <cell r="X30">
            <v>0.3</v>
          </cell>
          <cell r="Y30">
            <v>0.42499999999999999</v>
          </cell>
          <cell r="Z30">
            <v>0.55000000000000004</v>
          </cell>
          <cell r="AA30">
            <v>0.7</v>
          </cell>
          <cell r="AB30">
            <v>0.64102564102564108</v>
          </cell>
          <cell r="AC30">
            <v>0.625</v>
          </cell>
          <cell r="AD30">
            <v>0.75</v>
          </cell>
          <cell r="AE30">
            <v>0.75</v>
          </cell>
          <cell r="AF30">
            <v>0.8</v>
          </cell>
        </row>
        <row r="31">
          <cell r="A31" t="str">
            <v>Diseño Industrial</v>
          </cell>
          <cell r="B31" t="str">
            <v>CARRERA</v>
          </cell>
          <cell r="C31" t="str">
            <v>AGO-DIC 09</v>
          </cell>
          <cell r="D31" t="str">
            <v>AGO-DIC 10</v>
          </cell>
          <cell r="E31" t="str">
            <v>AGO-DIC 11</v>
          </cell>
          <cell r="F31" t="str">
            <v>AGO-DIC 12</v>
          </cell>
          <cell r="G31" t="str">
            <v>AGO-DIC 13</v>
          </cell>
          <cell r="H31" t="str">
            <v>AGO-DIC 13</v>
          </cell>
          <cell r="I31">
            <v>0.61538461538461542</v>
          </cell>
          <cell r="J31">
            <v>0.67500000000000004</v>
          </cell>
          <cell r="K31">
            <v>0.76923076923076927</v>
          </cell>
          <cell r="L31">
            <v>0.71794871794871795</v>
          </cell>
          <cell r="M31">
            <v>0.5</v>
          </cell>
          <cell r="N31">
            <v>0.28947368421052633</v>
          </cell>
          <cell r="O31">
            <v>0.23076923076923078</v>
          </cell>
          <cell r="P31">
            <v>0.47499999999999998</v>
          </cell>
          <cell r="Q31">
            <v>0.51282051282051277</v>
          </cell>
          <cell r="R31">
            <v>0.35897435897435898</v>
          </cell>
          <cell r="S31">
            <v>0.35</v>
          </cell>
          <cell r="T31">
            <v>0.15789473684210525</v>
          </cell>
          <cell r="U31">
            <v>0.15384615384615385</v>
          </cell>
          <cell r="V31">
            <v>0.22500000000000001</v>
          </cell>
          <cell r="W31">
            <v>0.41025641025641024</v>
          </cell>
          <cell r="X31">
            <v>0.23076923076923078</v>
          </cell>
          <cell r="Y31">
            <v>0.25</v>
          </cell>
          <cell r="Z31">
            <v>7.8947368421052627E-2</v>
          </cell>
          <cell r="AA31">
            <v>0.61538461538461542</v>
          </cell>
          <cell r="AB31">
            <v>0.67500000000000004</v>
          </cell>
          <cell r="AC31">
            <v>0.82051282051282048</v>
          </cell>
          <cell r="AD31">
            <v>0.79487179487179482</v>
          </cell>
          <cell r="AE31">
            <v>0.625</v>
          </cell>
          <cell r="AF31">
            <v>0.57894736842105265</v>
          </cell>
        </row>
        <row r="32">
          <cell r="A32" t="str">
            <v>Ingeniería Civil</v>
          </cell>
          <cell r="B32" t="str">
            <v>CARRERA</v>
          </cell>
          <cell r="C32" t="str">
            <v>ENE-JUN 11</v>
          </cell>
          <cell r="D32" t="str">
            <v>AGO-DIC 11</v>
          </cell>
          <cell r="E32" t="str">
            <v>ENE-JUN 12</v>
          </cell>
          <cell r="F32" t="str">
            <v>AGO-DIC 12</v>
          </cell>
          <cell r="G32" t="str">
            <v>ENE-JUN 13</v>
          </cell>
          <cell r="H32" t="str">
            <v>AGO-DIC 13</v>
          </cell>
          <cell r="I32">
            <v>0.65</v>
          </cell>
          <cell r="J32">
            <v>0.51351351351351349</v>
          </cell>
          <cell r="K32">
            <v>0.73170731707317072</v>
          </cell>
          <cell r="L32">
            <v>0.58974358974358976</v>
          </cell>
          <cell r="M32">
            <v>0.92500000000000004</v>
          </cell>
          <cell r="N32">
            <v>0.46153846153846156</v>
          </cell>
          <cell r="O32">
            <v>0.45</v>
          </cell>
          <cell r="P32">
            <v>0.32432432432432434</v>
          </cell>
          <cell r="Q32">
            <v>0.31707317073170732</v>
          </cell>
          <cell r="R32">
            <v>0.46153846153846156</v>
          </cell>
          <cell r="S32">
            <v>0.72499999999999998</v>
          </cell>
          <cell r="T32">
            <v>0.33333333333333331</v>
          </cell>
          <cell r="U32">
            <v>0.375</v>
          </cell>
          <cell r="V32">
            <v>0.16216216216216217</v>
          </cell>
          <cell r="W32">
            <v>0.29268292682926828</v>
          </cell>
          <cell r="X32">
            <v>0.41025641025641024</v>
          </cell>
          <cell r="Y32">
            <v>0.67500000000000004</v>
          </cell>
          <cell r="Z32">
            <v>0.33333333333333331</v>
          </cell>
          <cell r="AA32">
            <v>0.7</v>
          </cell>
          <cell r="AB32">
            <v>0.56756756756756754</v>
          </cell>
          <cell r="AC32">
            <v>0.78048780487804881</v>
          </cell>
          <cell r="AD32">
            <v>0.71794871794871795</v>
          </cell>
          <cell r="AE32">
            <v>0.95</v>
          </cell>
          <cell r="AF32">
            <v>0.89743589743589747</v>
          </cell>
        </row>
        <row r="33">
          <cell r="A33" t="str">
            <v>Urbanismo</v>
          </cell>
          <cell r="B33" t="str">
            <v>CARRERA</v>
          </cell>
          <cell r="C33" t="e">
            <v>#N/A</v>
          </cell>
          <cell r="D33" t="str">
            <v>ENE-JUN 09</v>
          </cell>
          <cell r="E33" t="str">
            <v>ENE-JUN 10</v>
          </cell>
          <cell r="F33" t="str">
            <v>ENE-JUN 11</v>
          </cell>
          <cell r="G33" t="str">
            <v>ENE-JUN 12</v>
          </cell>
          <cell r="H33" t="str">
            <v>ENE-JUN 13</v>
          </cell>
          <cell r="I33" t="e">
            <v>#N/A</v>
          </cell>
          <cell r="J33">
            <v>0.5</v>
          </cell>
          <cell r="K33">
            <v>0.48648648648648651</v>
          </cell>
          <cell r="L33">
            <v>0.48717948717948717</v>
          </cell>
          <cell r="M33">
            <v>0.64864864864864868</v>
          </cell>
          <cell r="N33">
            <v>0.62790697674418605</v>
          </cell>
          <cell r="O33" t="e">
            <v>#N/A</v>
          </cell>
          <cell r="P33">
            <v>0.34210526315789475</v>
          </cell>
          <cell r="Q33">
            <v>0.27027027027027029</v>
          </cell>
          <cell r="R33">
            <v>0.38461538461538464</v>
          </cell>
          <cell r="S33">
            <v>0.59459459459459463</v>
          </cell>
          <cell r="T33">
            <v>0.58139534883720934</v>
          </cell>
          <cell r="U33" t="e">
            <v>#N/A</v>
          </cell>
          <cell r="V33">
            <v>0.15789473684210525</v>
          </cell>
          <cell r="W33">
            <v>0.13513513513513514</v>
          </cell>
          <cell r="X33">
            <v>0.17948717948717949</v>
          </cell>
          <cell r="Y33">
            <v>0.35135135135135137</v>
          </cell>
          <cell r="Z33">
            <v>0.39534883720930231</v>
          </cell>
          <cell r="AA33" t="e">
            <v>#N/A</v>
          </cell>
          <cell r="AB33">
            <v>0.55263157894736847</v>
          </cell>
          <cell r="AC33">
            <v>0.51351351351351349</v>
          </cell>
          <cell r="AD33">
            <v>0.53846153846153844</v>
          </cell>
          <cell r="AE33">
            <v>0.72972972972972971</v>
          </cell>
          <cell r="AF33">
            <v>0.69767441860465118</v>
          </cell>
        </row>
        <row r="34">
          <cell r="A34" t="str">
            <v>C.C. ECONOMICAS ADMINISTRATIVAS</v>
          </cell>
          <cell r="B34" t="str">
            <v>CENTRO</v>
          </cell>
          <cell r="C34" t="str">
            <v>ENE-JUN 11</v>
          </cell>
          <cell r="D34" t="str">
            <v>AGO-DIC 11</v>
          </cell>
          <cell r="E34" t="str">
            <v>ENE-JUN 12</v>
          </cell>
          <cell r="F34" t="str">
            <v>AGO-DIC 12</v>
          </cell>
          <cell r="G34" t="str">
            <v>ENE-JUN 13</v>
          </cell>
          <cell r="H34" t="str">
            <v>AGO-DIC 13</v>
          </cell>
          <cell r="I34">
            <v>0.81045751633986929</v>
          </cell>
          <cell r="J34">
            <v>0.68038740920096852</v>
          </cell>
          <cell r="K34">
            <v>0.79045092838196285</v>
          </cell>
          <cell r="L34">
            <v>0.69077306733167088</v>
          </cell>
          <cell r="M34">
            <v>0.72020725388601037</v>
          </cell>
          <cell r="N34">
            <v>0.62841530054644812</v>
          </cell>
          <cell r="O34">
            <v>0.64052287581699341</v>
          </cell>
          <cell r="P34">
            <v>0.5423728813559322</v>
          </cell>
          <cell r="Q34">
            <v>0.67108753315649872</v>
          </cell>
          <cell r="R34">
            <v>0.56109725685785539</v>
          </cell>
          <cell r="S34">
            <v>0.60880829015544047</v>
          </cell>
          <cell r="T34">
            <v>0.52732240437158473</v>
          </cell>
          <cell r="U34">
            <v>0.37037037037037035</v>
          </cell>
          <cell r="V34">
            <v>0.21549636803874092</v>
          </cell>
          <cell r="W34">
            <v>0.44562334217506633</v>
          </cell>
          <cell r="X34">
            <v>0.35162094763092272</v>
          </cell>
          <cell r="Y34">
            <v>0.40932642487046633</v>
          </cell>
          <cell r="Z34">
            <v>0.30327868852459017</v>
          </cell>
          <cell r="AA34">
            <v>0.83877995642701531</v>
          </cell>
          <cell r="AB34">
            <v>0.75786924939467315</v>
          </cell>
          <cell r="AC34">
            <v>0.83289124668435011</v>
          </cell>
          <cell r="AD34">
            <v>0.79052369077306728</v>
          </cell>
          <cell r="AE34">
            <v>0.82124352331606221</v>
          </cell>
          <cell r="AF34">
            <v>0.80327868852459017</v>
          </cell>
        </row>
        <row r="35">
          <cell r="A35" t="str">
            <v>Administración de Empresas</v>
          </cell>
          <cell r="B35" t="str">
            <v>CARRERA</v>
          </cell>
          <cell r="C35" t="str">
            <v>ENE-JUN 11</v>
          </cell>
          <cell r="D35" t="str">
            <v>AGO-DIC 11</v>
          </cell>
          <cell r="E35" t="str">
            <v>ENE-JUN 12</v>
          </cell>
          <cell r="F35" t="str">
            <v>AGO-DIC 12</v>
          </cell>
          <cell r="G35" t="str">
            <v>ENE-JUN 13</v>
          </cell>
          <cell r="H35" t="str">
            <v>AGO-DIC 13</v>
          </cell>
          <cell r="I35">
            <v>0.75510204081632648</v>
          </cell>
          <cell r="J35">
            <v>0.76249999999999996</v>
          </cell>
          <cell r="K35">
            <v>0.625</v>
          </cell>
          <cell r="L35">
            <v>0.72448979591836737</v>
          </cell>
          <cell r="M35">
            <v>0.61702127659574468</v>
          </cell>
          <cell r="N35">
            <v>0.78</v>
          </cell>
          <cell r="O35">
            <v>0.63265306122448983</v>
          </cell>
          <cell r="P35">
            <v>0.625</v>
          </cell>
          <cell r="Q35">
            <v>0.57499999999999996</v>
          </cell>
          <cell r="R35">
            <v>0.6428571428571429</v>
          </cell>
          <cell r="S35">
            <v>0.46808510638297873</v>
          </cell>
          <cell r="T35">
            <v>0.71</v>
          </cell>
          <cell r="U35">
            <v>0.32653061224489793</v>
          </cell>
          <cell r="V35">
            <v>0.41249999999999998</v>
          </cell>
          <cell r="W35">
            <v>0.32500000000000001</v>
          </cell>
          <cell r="X35">
            <v>0.55102040816326525</v>
          </cell>
          <cell r="Y35">
            <v>0.23404255319148937</v>
          </cell>
          <cell r="Z35">
            <v>0.6</v>
          </cell>
          <cell r="AA35">
            <v>0.79591836734693877</v>
          </cell>
          <cell r="AB35">
            <v>0.78749999999999998</v>
          </cell>
          <cell r="AC35">
            <v>0.65</v>
          </cell>
          <cell r="AD35">
            <v>0.77551020408163263</v>
          </cell>
          <cell r="AE35">
            <v>0.74468085106382975</v>
          </cell>
          <cell r="AF35">
            <v>0.86</v>
          </cell>
        </row>
        <row r="36">
          <cell r="A36" t="str">
            <v>Administración de producción y servicios</v>
          </cell>
          <cell r="B36" t="str">
            <v>CARRERA</v>
          </cell>
          <cell r="C36" t="e">
            <v>#N/A</v>
          </cell>
          <cell r="D36" t="e">
            <v>#N/A</v>
          </cell>
          <cell r="E36" t="e">
            <v>#N/A</v>
          </cell>
          <cell r="F36" t="e">
            <v>#N/A</v>
          </cell>
          <cell r="G36" t="str">
            <v>AGO-DIC 12</v>
          </cell>
          <cell r="H36" t="str">
            <v>AGO-DIC 13</v>
          </cell>
          <cell r="I36" t="e">
            <v>#N/A</v>
          </cell>
          <cell r="J36" t="e">
            <v>#N/A</v>
          </cell>
          <cell r="K36" t="e">
            <v>#N/A</v>
          </cell>
          <cell r="L36" t="e">
            <v>#N/A</v>
          </cell>
          <cell r="M36">
            <v>0.73684210526315785</v>
          </cell>
          <cell r="N36">
            <v>0.70833333333333337</v>
          </cell>
          <cell r="O36" t="e">
            <v>#N/A</v>
          </cell>
          <cell r="P36" t="e">
            <v>#N/A</v>
          </cell>
          <cell r="Q36" t="e">
            <v>#N/A</v>
          </cell>
          <cell r="R36" t="e">
            <v>#N/A</v>
          </cell>
          <cell r="S36">
            <v>0.63157894736842102</v>
          </cell>
          <cell r="T36">
            <v>0.70833333333333337</v>
          </cell>
          <cell r="U36" t="e">
            <v>#N/A</v>
          </cell>
          <cell r="V36" t="e">
            <v>#N/A</v>
          </cell>
          <cell r="W36" t="e">
            <v>#N/A</v>
          </cell>
          <cell r="X36" t="e">
            <v>#N/A</v>
          </cell>
          <cell r="Y36">
            <v>0.21052631578947367</v>
          </cell>
          <cell r="Z36">
            <v>0.54166666666666663</v>
          </cell>
          <cell r="AA36" t="e">
            <v>#N/A</v>
          </cell>
          <cell r="AB36" t="e">
            <v>#N/A</v>
          </cell>
          <cell r="AC36" t="e">
            <v>#N/A</v>
          </cell>
          <cell r="AD36" t="e">
            <v>#N/A</v>
          </cell>
          <cell r="AE36">
            <v>0.81578947368421051</v>
          </cell>
          <cell r="AF36">
            <v>0.83333333333333337</v>
          </cell>
        </row>
        <row r="37">
          <cell r="A37" t="str">
            <v>Administración Financiera</v>
          </cell>
          <cell r="B37" t="str">
            <v>CARRERA</v>
          </cell>
          <cell r="C37" t="str">
            <v>ENE-JUN 08</v>
          </cell>
          <cell r="D37" t="str">
            <v>ENE-JUN09</v>
          </cell>
          <cell r="E37" t="str">
            <v>ENE-JUN 10</v>
          </cell>
          <cell r="F37" t="str">
            <v>ENE-JUN 11</v>
          </cell>
          <cell r="G37" t="str">
            <v>ENE-JUN 12</v>
          </cell>
          <cell r="H37" t="str">
            <v>ENE-JUN 13</v>
          </cell>
          <cell r="I37">
            <v>0.85416666666666663</v>
          </cell>
          <cell r="J37">
            <v>0.8</v>
          </cell>
          <cell r="K37">
            <v>0.9</v>
          </cell>
          <cell r="L37">
            <v>0.80392156862745101</v>
          </cell>
          <cell r="M37">
            <v>0.85416666666666663</v>
          </cell>
          <cell r="N37">
            <v>0.77551020408163263</v>
          </cell>
          <cell r="O37">
            <v>0.83333333333333337</v>
          </cell>
          <cell r="P37">
            <v>0.64</v>
          </cell>
          <cell r="Q37">
            <v>0.66</v>
          </cell>
          <cell r="R37">
            <v>0.62745098039215685</v>
          </cell>
          <cell r="S37">
            <v>0.77083333333333337</v>
          </cell>
          <cell r="T37">
            <v>0.69387755102040816</v>
          </cell>
          <cell r="U37">
            <v>0.54166666666666663</v>
          </cell>
          <cell r="V37">
            <v>0.36</v>
          </cell>
          <cell r="W37">
            <v>0.44</v>
          </cell>
          <cell r="X37">
            <v>0.52941176470588236</v>
          </cell>
          <cell r="Y37">
            <v>0.54166666666666663</v>
          </cell>
          <cell r="Z37">
            <v>0.48979591836734693</v>
          </cell>
          <cell r="AA37">
            <v>0.85416666666666663</v>
          </cell>
          <cell r="AB37">
            <v>0.82</v>
          </cell>
          <cell r="AC37">
            <v>0.92</v>
          </cell>
          <cell r="AD37">
            <v>0.80392156862745101</v>
          </cell>
          <cell r="AE37">
            <v>0.875</v>
          </cell>
          <cell r="AF37">
            <v>0.87755102040816324</v>
          </cell>
        </row>
        <row r="38">
          <cell r="A38" t="str">
            <v>Contador Público</v>
          </cell>
          <cell r="B38" t="str">
            <v>CARRERA</v>
          </cell>
          <cell r="C38" t="str">
            <v>ENE-JUN 11</v>
          </cell>
          <cell r="D38" t="str">
            <v>AGO-DIC 11</v>
          </cell>
          <cell r="E38" t="str">
            <v>ENE-JUN 12</v>
          </cell>
          <cell r="F38" t="str">
            <v>AGO-DIC 12</v>
          </cell>
          <cell r="G38" t="str">
            <v>ENE-JUN 13</v>
          </cell>
          <cell r="H38" t="str">
            <v>AGO-DIC 13</v>
          </cell>
          <cell r="I38">
            <v>0.8902439024390244</v>
          </cell>
          <cell r="J38">
            <v>0.79012345679012341</v>
          </cell>
          <cell r="K38">
            <v>0.9</v>
          </cell>
          <cell r="L38">
            <v>0.80219780219780223</v>
          </cell>
          <cell r="M38">
            <v>0.83333333333333337</v>
          </cell>
          <cell r="N38">
            <v>0.70114942528735635</v>
          </cell>
          <cell r="O38">
            <v>0.68292682926829273</v>
          </cell>
          <cell r="P38">
            <v>0.67901234567901236</v>
          </cell>
          <cell r="Q38">
            <v>0.75555555555555554</v>
          </cell>
          <cell r="R38">
            <v>0.64835164835164838</v>
          </cell>
          <cell r="S38">
            <v>0.76666666666666672</v>
          </cell>
          <cell r="T38">
            <v>0.56321839080459768</v>
          </cell>
          <cell r="U38">
            <v>0.28048780487804881</v>
          </cell>
          <cell r="V38">
            <v>0.20987654320987653</v>
          </cell>
          <cell r="W38">
            <v>0.6</v>
          </cell>
          <cell r="X38">
            <v>0.46153846153846156</v>
          </cell>
          <cell r="Y38">
            <v>0.67777777777777781</v>
          </cell>
          <cell r="Z38">
            <v>0.27586206896551724</v>
          </cell>
          <cell r="AA38">
            <v>0.91463414634146345</v>
          </cell>
          <cell r="AB38">
            <v>0.81481481481481477</v>
          </cell>
          <cell r="AC38">
            <v>0.94444444444444442</v>
          </cell>
          <cell r="AD38">
            <v>0.86813186813186816</v>
          </cell>
          <cell r="AE38">
            <v>0.91111111111111109</v>
          </cell>
          <cell r="AF38">
            <v>0.87356321839080464</v>
          </cell>
        </row>
        <row r="39">
          <cell r="A39" t="str">
            <v>Economía</v>
          </cell>
          <cell r="B39" t="str">
            <v>CARRERA</v>
          </cell>
          <cell r="C39" t="str">
            <v>ENE-JUN 09</v>
          </cell>
          <cell r="D39" t="str">
            <v>ENE-JUN 10</v>
          </cell>
          <cell r="E39" t="str">
            <v>AGO-DIC 10</v>
          </cell>
          <cell r="F39" t="str">
            <v>AGO-DIC 11</v>
          </cell>
          <cell r="G39" t="str">
            <v>AGO-DIC 12</v>
          </cell>
          <cell r="H39" t="str">
            <v>AGO-DIC 13</v>
          </cell>
          <cell r="I39">
            <v>0.46808510638297873</v>
          </cell>
          <cell r="J39">
            <v>0.33333333333333331</v>
          </cell>
          <cell r="K39">
            <v>0.38636363636363635</v>
          </cell>
          <cell r="L39">
            <v>0.31578947368421051</v>
          </cell>
          <cell r="M39">
            <v>0.41666666666666669</v>
          </cell>
          <cell r="N39">
            <v>0.23076923076923078</v>
          </cell>
          <cell r="O39">
            <v>0.31914893617021278</v>
          </cell>
          <cell r="P39">
            <v>0.20833333333333334</v>
          </cell>
          <cell r="Q39">
            <v>0.25</v>
          </cell>
          <cell r="R39">
            <v>0.18421052631578946</v>
          </cell>
          <cell r="S39">
            <v>0.375</v>
          </cell>
          <cell r="T39">
            <v>0.23076923076923078</v>
          </cell>
          <cell r="U39">
            <v>0.25531914893617019</v>
          </cell>
          <cell r="V39">
            <v>0.14583333333333334</v>
          </cell>
          <cell r="W39">
            <v>9.0909090909090912E-2</v>
          </cell>
          <cell r="X39">
            <v>2.6315789473684209E-2</v>
          </cell>
          <cell r="Y39">
            <v>0.20833333333333334</v>
          </cell>
          <cell r="Z39">
            <v>0.15384615384615385</v>
          </cell>
          <cell r="AA39">
            <v>0.57446808510638303</v>
          </cell>
          <cell r="AB39">
            <v>0.33333333333333331</v>
          </cell>
          <cell r="AC39">
            <v>0.40909090909090912</v>
          </cell>
          <cell r="AD39">
            <v>0.57894736842105265</v>
          </cell>
          <cell r="AE39">
            <v>0.5</v>
          </cell>
          <cell r="AF39">
            <v>0.38461538461538464</v>
          </cell>
        </row>
        <row r="40">
          <cell r="A40" t="str">
            <v>Gestión Turística</v>
          </cell>
          <cell r="B40" t="str">
            <v>CARRERA</v>
          </cell>
          <cell r="C40" t="str">
            <v>ENE-JUN 11</v>
          </cell>
          <cell r="D40" t="str">
            <v>AGO-DIC 11</v>
          </cell>
          <cell r="E40" t="str">
            <v>ENE-JUN 12</v>
          </cell>
          <cell r="F40" t="str">
            <v>AGO-DIC 12</v>
          </cell>
          <cell r="G40" t="str">
            <v>ENE-JUN 13</v>
          </cell>
          <cell r="H40" t="str">
            <v>AGO-DIC 13</v>
          </cell>
          <cell r="I40">
            <v>0.73170731707317072</v>
          </cell>
          <cell r="J40">
            <v>0.61538461538461542</v>
          </cell>
          <cell r="K40">
            <v>0.78</v>
          </cell>
          <cell r="L40">
            <v>0.54</v>
          </cell>
          <cell r="M40">
            <v>0.67346938775510201</v>
          </cell>
          <cell r="N40">
            <v>0.41666666666666669</v>
          </cell>
          <cell r="O40">
            <v>0.48780487804878048</v>
          </cell>
          <cell r="P40">
            <v>0.38461538461538464</v>
          </cell>
          <cell r="Q40">
            <v>0.66</v>
          </cell>
          <cell r="R40">
            <v>0.38</v>
          </cell>
          <cell r="S40">
            <v>0.53061224489795922</v>
          </cell>
          <cell r="T40">
            <v>0.29166666666666669</v>
          </cell>
          <cell r="U40">
            <v>0.31707317073170732</v>
          </cell>
          <cell r="V40">
            <v>7.6923076923076927E-2</v>
          </cell>
          <cell r="W40">
            <v>0.34</v>
          </cell>
          <cell r="X40">
            <v>0.04</v>
          </cell>
          <cell r="Y40">
            <v>0.16326530612244897</v>
          </cell>
          <cell r="Z40">
            <v>2.0833333333333332E-2</v>
          </cell>
          <cell r="AA40">
            <v>0.80487804878048785</v>
          </cell>
          <cell r="AB40">
            <v>0.76923076923076927</v>
          </cell>
          <cell r="AC40">
            <v>0.84</v>
          </cell>
          <cell r="AD40">
            <v>0.72</v>
          </cell>
          <cell r="AE40">
            <v>0.81632653061224492</v>
          </cell>
          <cell r="AF40">
            <v>0.72916666666666663</v>
          </cell>
        </row>
        <row r="41">
          <cell r="A41" t="str">
            <v>Mercadotecnia</v>
          </cell>
          <cell r="B41" t="str">
            <v>CARRERA</v>
          </cell>
          <cell r="C41" t="str">
            <v>ENE-JUN 11</v>
          </cell>
          <cell r="D41" t="str">
            <v>AGO-DIC 11</v>
          </cell>
          <cell r="E41" t="str">
            <v>ENE-JUN 12</v>
          </cell>
          <cell r="F41" t="str">
            <v>AGO-DIC 12</v>
          </cell>
          <cell r="G41" t="str">
            <v>ENE-JUN 13</v>
          </cell>
          <cell r="H41" t="str">
            <v>AGO-DIC 13</v>
          </cell>
          <cell r="I41">
            <v>0.74757281553398058</v>
          </cell>
          <cell r="J41">
            <v>0.68</v>
          </cell>
          <cell r="K41">
            <v>0.71</v>
          </cell>
          <cell r="L41">
            <v>0.69387755102040816</v>
          </cell>
          <cell r="M41">
            <v>0.59</v>
          </cell>
          <cell r="N41">
            <v>0.46341463414634149</v>
          </cell>
          <cell r="O41">
            <v>0.5436893203883495</v>
          </cell>
          <cell r="P41">
            <v>0.5</v>
          </cell>
          <cell r="Q41">
            <v>0.57999999999999996</v>
          </cell>
          <cell r="R41">
            <v>0.46938775510204084</v>
          </cell>
          <cell r="S41">
            <v>0.49</v>
          </cell>
          <cell r="T41">
            <v>0.41463414634146339</v>
          </cell>
          <cell r="U41">
            <v>0.33980582524271846</v>
          </cell>
          <cell r="V41">
            <v>0.1</v>
          </cell>
          <cell r="W41">
            <v>0.38</v>
          </cell>
          <cell r="X41">
            <v>0.2857142857142857</v>
          </cell>
          <cell r="Y41">
            <v>0.36</v>
          </cell>
          <cell r="Z41">
            <v>0.14634146341463414</v>
          </cell>
          <cell r="AA41">
            <v>0.76699029126213591</v>
          </cell>
          <cell r="AB41">
            <v>0.84</v>
          </cell>
          <cell r="AC41">
            <v>0.77</v>
          </cell>
          <cell r="AD41">
            <v>0.81632653061224492</v>
          </cell>
          <cell r="AE41">
            <v>0.68</v>
          </cell>
          <cell r="AF41">
            <v>0.75609756097560976</v>
          </cell>
        </row>
        <row r="42">
          <cell r="A42" t="str">
            <v>Relaciones Industriales</v>
          </cell>
          <cell r="B42" t="str">
            <v>CARRERA</v>
          </cell>
          <cell r="C42" t="str">
            <v>ENE-JUN 11</v>
          </cell>
          <cell r="D42" t="str">
            <v>AGO-DIC 11</v>
          </cell>
          <cell r="E42" t="str">
            <v>ENE-JUN 12</v>
          </cell>
          <cell r="F42" t="str">
            <v>AGO-DIC 12</v>
          </cell>
          <cell r="G42" t="str">
            <v>ENE-JUN 13</v>
          </cell>
          <cell r="H42" t="str">
            <v>AGO-DIC 13</v>
          </cell>
          <cell r="I42">
            <v>0.87804878048780488</v>
          </cell>
          <cell r="J42">
            <v>0.77500000000000002</v>
          </cell>
          <cell r="K42">
            <v>0.83673469387755106</v>
          </cell>
          <cell r="L42">
            <v>0.66666666666666663</v>
          </cell>
          <cell r="M42">
            <v>0.86274509803921573</v>
          </cell>
          <cell r="N42">
            <v>0.72499999999999998</v>
          </cell>
          <cell r="O42">
            <v>0.70731707317073167</v>
          </cell>
          <cell r="P42">
            <v>0.52500000000000002</v>
          </cell>
          <cell r="Q42">
            <v>0.69387755102040816</v>
          </cell>
          <cell r="R42">
            <v>0.5490196078431373</v>
          </cell>
          <cell r="S42">
            <v>0.68627450980392157</v>
          </cell>
          <cell r="T42">
            <v>0.47499999999999998</v>
          </cell>
          <cell r="U42">
            <v>0.36585365853658536</v>
          </cell>
          <cell r="V42">
            <v>0.22500000000000001</v>
          </cell>
          <cell r="W42">
            <v>0.40816326530612246</v>
          </cell>
          <cell r="X42">
            <v>0.31372549019607843</v>
          </cell>
          <cell r="Y42">
            <v>0.35294117647058826</v>
          </cell>
          <cell r="Z42">
            <v>7.4999999999999997E-2</v>
          </cell>
          <cell r="AA42">
            <v>0.95121951219512191</v>
          </cell>
          <cell r="AB42">
            <v>0.82499999999999996</v>
          </cell>
          <cell r="AC42">
            <v>0.8571428571428571</v>
          </cell>
          <cell r="AD42">
            <v>0.84313725490196079</v>
          </cell>
          <cell r="AE42">
            <v>0.96078431372549022</v>
          </cell>
          <cell r="AF42">
            <v>0.9</v>
          </cell>
        </row>
        <row r="43">
          <cell r="A43" t="str">
            <v>C.C. SOCIALES Y HUMANIDADES</v>
          </cell>
          <cell r="B43" t="str">
            <v>CENTRO</v>
          </cell>
          <cell r="C43" t="str">
            <v>ENE-JUN 11</v>
          </cell>
          <cell r="D43" t="str">
            <v>AGO-DIC 11</v>
          </cell>
          <cell r="E43" t="str">
            <v>ENE-JUN 12</v>
          </cell>
          <cell r="F43" t="str">
            <v>AGO-DIC 12</v>
          </cell>
          <cell r="G43" t="str">
            <v>ENE-JUN 13</v>
          </cell>
          <cell r="H43" t="str">
            <v>AGO-DIC 13</v>
          </cell>
          <cell r="I43">
            <v>0.66139240506329111</v>
          </cell>
          <cell r="J43">
            <v>0.71186440677966101</v>
          </cell>
          <cell r="K43">
            <v>0.70793650793650797</v>
          </cell>
          <cell r="L43">
            <v>0.6966292134831461</v>
          </cell>
          <cell r="M43">
            <v>0.72857142857142854</v>
          </cell>
          <cell r="N43">
            <v>0.60619469026548678</v>
          </cell>
          <cell r="O43">
            <v>0.51898734177215189</v>
          </cell>
          <cell r="P43">
            <v>0.53107344632768361</v>
          </cell>
          <cell r="Q43">
            <v>0.54920634920634925</v>
          </cell>
          <cell r="R43">
            <v>0.6292134831460674</v>
          </cell>
          <cell r="S43">
            <v>0.60285714285714287</v>
          </cell>
          <cell r="T43">
            <v>0.53539823008849563</v>
          </cell>
          <cell r="U43">
            <v>0.379746835443038</v>
          </cell>
          <cell r="V43">
            <v>0.3728813559322034</v>
          </cell>
          <cell r="W43">
            <v>0.44126984126984126</v>
          </cell>
          <cell r="X43">
            <v>0.5</v>
          </cell>
          <cell r="Y43">
            <v>0.44571428571428573</v>
          </cell>
          <cell r="Z43">
            <v>0.44247787610619471</v>
          </cell>
          <cell r="AA43">
            <v>0.74683544303797467</v>
          </cell>
          <cell r="AB43">
            <v>0.77401129943502822</v>
          </cell>
          <cell r="AC43">
            <v>0.79365079365079361</v>
          </cell>
          <cell r="AD43">
            <v>0.7865168539325843</v>
          </cell>
          <cell r="AE43">
            <v>0.84</v>
          </cell>
          <cell r="AF43">
            <v>0.82743362831858402</v>
          </cell>
        </row>
        <row r="44">
          <cell r="A44" t="str">
            <v>Asesoría Psicopedagógica</v>
          </cell>
          <cell r="B44" t="str">
            <v>CARRERA</v>
          </cell>
          <cell r="C44" t="str">
            <v>ENE-JUN 08</v>
          </cell>
          <cell r="D44" t="str">
            <v>ENE-JUN 09</v>
          </cell>
          <cell r="E44" t="str">
            <v>ENE-JUN 10</v>
          </cell>
          <cell r="F44" t="str">
            <v>ENE-JUN 11</v>
          </cell>
          <cell r="G44" t="str">
            <v>ENE-JUN 12</v>
          </cell>
          <cell r="H44" t="str">
            <v>ENE-JUN 13</v>
          </cell>
          <cell r="I44">
            <v>0.78</v>
          </cell>
          <cell r="J44">
            <v>0.84</v>
          </cell>
          <cell r="K44">
            <v>0.72549019607843135</v>
          </cell>
          <cell r="L44">
            <v>0.77551020408163263</v>
          </cell>
          <cell r="M44">
            <v>0.76</v>
          </cell>
          <cell r="N44">
            <v>0.83673469387755106</v>
          </cell>
          <cell r="O44">
            <v>0.7</v>
          </cell>
          <cell r="P44">
            <v>0.74</v>
          </cell>
          <cell r="Q44">
            <v>0.50980392156862742</v>
          </cell>
          <cell r="R44">
            <v>0.67346938775510201</v>
          </cell>
          <cell r="S44">
            <v>0.64</v>
          </cell>
          <cell r="T44">
            <v>0.73469387755102045</v>
          </cell>
          <cell r="U44">
            <v>0.42</v>
          </cell>
          <cell r="V44">
            <v>0.38</v>
          </cell>
          <cell r="W44">
            <v>0.41176470588235292</v>
          </cell>
          <cell r="X44">
            <v>0.42857142857142855</v>
          </cell>
          <cell r="Y44">
            <v>0.56000000000000005</v>
          </cell>
          <cell r="Z44">
            <v>0.63265306122448983</v>
          </cell>
          <cell r="AA44">
            <v>0.8</v>
          </cell>
          <cell r="AB44">
            <v>0.86</v>
          </cell>
          <cell r="AC44">
            <v>0.76470588235294112</v>
          </cell>
          <cell r="AD44">
            <v>0.81632653061224492</v>
          </cell>
          <cell r="AE44">
            <v>0.8</v>
          </cell>
          <cell r="AF44">
            <v>0.89795918367346939</v>
          </cell>
        </row>
        <row r="45">
          <cell r="A45" t="str">
            <v>Ciencias Políticas y Admón. Públuca</v>
          </cell>
          <cell r="B45" t="str">
            <v>CARRERA</v>
          </cell>
          <cell r="C45" t="e">
            <v>#N/A</v>
          </cell>
          <cell r="D45" t="str">
            <v>ENE-JUN 09</v>
          </cell>
          <cell r="E45" t="str">
            <v>ENE-JUN 10</v>
          </cell>
          <cell r="F45" t="str">
            <v>ENE-JUN 11</v>
          </cell>
          <cell r="G45" t="str">
            <v>ENE-JUN 12</v>
          </cell>
          <cell r="H45" t="str">
            <v>ENE-JUN 13</v>
          </cell>
          <cell r="I45" t="e">
            <v>#N/A</v>
          </cell>
          <cell r="J45">
            <v>0.72916666666666663</v>
          </cell>
          <cell r="K45">
            <v>0.76595744680851063</v>
          </cell>
          <cell r="L45">
            <v>0.73469387755102045</v>
          </cell>
          <cell r="M45">
            <v>0.53061224489795922</v>
          </cell>
          <cell r="N45">
            <v>0.62222222222222223</v>
          </cell>
          <cell r="O45" t="e">
            <v>#N/A</v>
          </cell>
          <cell r="P45">
            <v>0.41666666666666669</v>
          </cell>
          <cell r="Q45">
            <v>0.7021276595744681</v>
          </cell>
          <cell r="R45">
            <v>0.55102040816326525</v>
          </cell>
          <cell r="S45">
            <v>0.36734693877551022</v>
          </cell>
          <cell r="T45">
            <v>0.48888888888888887</v>
          </cell>
          <cell r="U45" t="e">
            <v>#N/A</v>
          </cell>
          <cell r="V45">
            <v>0.33333333333333331</v>
          </cell>
          <cell r="W45">
            <v>0.42553191489361702</v>
          </cell>
          <cell r="X45">
            <v>0.36734693877551022</v>
          </cell>
          <cell r="Y45">
            <v>0.30612244897959184</v>
          </cell>
          <cell r="Z45">
            <v>0.22222222222222221</v>
          </cell>
          <cell r="AA45" t="e">
            <v>#N/A</v>
          </cell>
          <cell r="AB45">
            <v>0.75</v>
          </cell>
          <cell r="AC45">
            <v>0.76595744680851063</v>
          </cell>
          <cell r="AD45">
            <v>0.83673469387755106</v>
          </cell>
          <cell r="AE45">
            <v>0.61224489795918369</v>
          </cell>
          <cell r="AF45">
            <v>0.73333333333333328</v>
          </cell>
        </row>
        <row r="46">
          <cell r="A46" t="str">
            <v>Comunicación e Información</v>
          </cell>
          <cell r="B46" t="str">
            <v>CARRERA</v>
          </cell>
          <cell r="C46" t="str">
            <v>ENE-JUN 08</v>
          </cell>
          <cell r="D46" t="str">
            <v>ENE-JUN 09</v>
          </cell>
          <cell r="E46" t="str">
            <v>ENE-JUN 10</v>
          </cell>
          <cell r="F46" t="str">
            <v>ENE-JUN 11</v>
          </cell>
          <cell r="G46" t="str">
            <v>ENE-JUN 12</v>
          </cell>
          <cell r="H46" t="str">
            <v>ENE-JUN 13</v>
          </cell>
          <cell r="I46">
            <v>0.85365853658536583</v>
          </cell>
          <cell r="J46">
            <v>0.72</v>
          </cell>
          <cell r="K46">
            <v>0.85</v>
          </cell>
          <cell r="L46">
            <v>0.78048780487804881</v>
          </cell>
          <cell r="M46">
            <v>0.72499999999999998</v>
          </cell>
          <cell r="N46">
            <v>0.70731707317073167</v>
          </cell>
          <cell r="O46">
            <v>0.75609756097560976</v>
          </cell>
          <cell r="P46">
            <v>0.6</v>
          </cell>
          <cell r="Q46">
            <v>0.7</v>
          </cell>
          <cell r="R46">
            <v>0.48780487804878048</v>
          </cell>
          <cell r="S46">
            <v>0.5</v>
          </cell>
          <cell r="T46">
            <v>0.58536585365853655</v>
          </cell>
          <cell r="U46">
            <v>0.56097560975609762</v>
          </cell>
          <cell r="V46">
            <v>0.36</v>
          </cell>
          <cell r="W46">
            <v>0.4</v>
          </cell>
          <cell r="X46">
            <v>0.3902439024390244</v>
          </cell>
          <cell r="Y46">
            <v>0.375</v>
          </cell>
          <cell r="Z46">
            <v>0.34146341463414637</v>
          </cell>
          <cell r="AA46">
            <v>0.85365853658536583</v>
          </cell>
          <cell r="AB46">
            <v>0.74</v>
          </cell>
          <cell r="AC46">
            <v>0.85</v>
          </cell>
          <cell r="AD46">
            <v>0.80487804878048785</v>
          </cell>
          <cell r="AE46">
            <v>0.875</v>
          </cell>
          <cell r="AF46">
            <v>0.85365853658536583</v>
          </cell>
        </row>
        <row r="47">
          <cell r="A47" t="str">
            <v>Comunicación Organizacional</v>
          </cell>
          <cell r="B47" t="str">
            <v>CARRERA</v>
          </cell>
          <cell r="C47" t="e">
            <v>#N/A</v>
          </cell>
          <cell r="D47" t="str">
            <v>ENE-JUN 09</v>
          </cell>
          <cell r="E47" t="str">
            <v>ENE-JUN 10</v>
          </cell>
          <cell r="F47" t="str">
            <v>ENE-JUN 11</v>
          </cell>
          <cell r="G47" t="str">
            <v>ENE-JUN 12</v>
          </cell>
          <cell r="H47" t="str">
            <v>ENE-JUN 13</v>
          </cell>
          <cell r="I47" t="e">
            <v>#N/A</v>
          </cell>
          <cell r="J47">
            <v>0.8571428571428571</v>
          </cell>
          <cell r="K47">
            <v>0.7142857142857143</v>
          </cell>
          <cell r="L47">
            <v>0.77500000000000002</v>
          </cell>
          <cell r="M47">
            <v>0.8</v>
          </cell>
          <cell r="N47">
            <v>0.85365853658536583</v>
          </cell>
          <cell r="O47" t="e">
            <v>#N/A</v>
          </cell>
          <cell r="P47">
            <v>0.69387755102040816</v>
          </cell>
          <cell r="Q47">
            <v>0.59183673469387754</v>
          </cell>
          <cell r="R47">
            <v>0.65</v>
          </cell>
          <cell r="S47">
            <v>0.65</v>
          </cell>
          <cell r="T47">
            <v>0.78048780487804881</v>
          </cell>
          <cell r="U47" t="e">
            <v>#N/A</v>
          </cell>
          <cell r="V47">
            <v>0.2857142857142857</v>
          </cell>
          <cell r="W47">
            <v>0.32653061224489793</v>
          </cell>
          <cell r="X47">
            <v>0.52500000000000002</v>
          </cell>
          <cell r="Y47">
            <v>0.55000000000000004</v>
          </cell>
          <cell r="Z47">
            <v>0.51219512195121952</v>
          </cell>
          <cell r="AA47" t="e">
            <v>#N/A</v>
          </cell>
          <cell r="AB47">
            <v>0.87755102040816324</v>
          </cell>
          <cell r="AC47">
            <v>0.79591836734693877</v>
          </cell>
          <cell r="AD47">
            <v>0.875</v>
          </cell>
          <cell r="AE47">
            <v>0.875</v>
          </cell>
          <cell r="AF47">
            <v>0.95121951219512191</v>
          </cell>
        </row>
        <row r="48">
          <cell r="A48" t="str">
            <v>Derecho</v>
          </cell>
          <cell r="B48" t="str">
            <v>CARRERA</v>
          </cell>
          <cell r="C48" t="str">
            <v>ENE-JUN 11</v>
          </cell>
          <cell r="D48" t="str">
            <v>AGO-DIC 11</v>
          </cell>
          <cell r="E48" t="str">
            <v>ENE-JUN 12</v>
          </cell>
          <cell r="F48" t="str">
            <v>AGO-DIC 12</v>
          </cell>
          <cell r="G48" t="str">
            <v>ENE-JUN 13</v>
          </cell>
          <cell r="H48" t="str">
            <v>AGO-DIC 13</v>
          </cell>
          <cell r="I48">
            <v>0.82352941176470584</v>
          </cell>
          <cell r="J48">
            <v>0.67346938775510201</v>
          </cell>
          <cell r="K48">
            <v>0.94</v>
          </cell>
          <cell r="L48">
            <v>0.78</v>
          </cell>
          <cell r="M48">
            <v>0.86274509803921573</v>
          </cell>
          <cell r="N48">
            <v>0.71</v>
          </cell>
          <cell r="O48">
            <v>0.66666666666666663</v>
          </cell>
          <cell r="P48">
            <v>0.34693877551020408</v>
          </cell>
          <cell r="Q48">
            <v>0.8</v>
          </cell>
          <cell r="R48">
            <v>0.7</v>
          </cell>
          <cell r="S48">
            <v>0.72549019607843135</v>
          </cell>
          <cell r="T48">
            <v>0.65</v>
          </cell>
          <cell r="U48">
            <v>0.62745098039215685</v>
          </cell>
          <cell r="V48">
            <v>0.32653061224489793</v>
          </cell>
          <cell r="W48">
            <v>0.76</v>
          </cell>
          <cell r="X48">
            <v>0.64</v>
          </cell>
          <cell r="Y48">
            <v>0.70588235294117652</v>
          </cell>
          <cell r="Z48">
            <v>0.55000000000000004</v>
          </cell>
          <cell r="AA48">
            <v>0.88235294117647056</v>
          </cell>
          <cell r="AB48">
            <v>0.77551020408163263</v>
          </cell>
          <cell r="AC48">
            <v>0.96</v>
          </cell>
          <cell r="AD48">
            <v>0.84</v>
          </cell>
          <cell r="AE48">
            <v>0.88235294117647056</v>
          </cell>
          <cell r="AF48">
            <v>0.89</v>
          </cell>
        </row>
        <row r="49">
          <cell r="A49" t="str">
            <v>Docencia del Idioma Inglés</v>
          </cell>
          <cell r="B49" t="str">
            <v>CARRERA</v>
          </cell>
          <cell r="C49" t="str">
            <v>ENE-JUN 08</v>
          </cell>
          <cell r="D49" t="str">
            <v>ENE-JUN 09</v>
          </cell>
          <cell r="E49" t="str">
            <v>ENE-JUN 10</v>
          </cell>
          <cell r="F49" t="str">
            <v>ENE-JUN 11</v>
          </cell>
          <cell r="G49" t="str">
            <v>ENE-JUN 12</v>
          </cell>
          <cell r="H49" t="str">
            <v>ENE-JUN 13</v>
          </cell>
          <cell r="I49">
            <v>0.625</v>
          </cell>
          <cell r="J49">
            <v>0.65909090909090906</v>
          </cell>
          <cell r="K49">
            <v>0.6</v>
          </cell>
          <cell r="L49">
            <v>0.67647058823529416</v>
          </cell>
          <cell r="M49">
            <v>0.85106382978723405</v>
          </cell>
          <cell r="N49">
            <v>0.87804878048780488</v>
          </cell>
          <cell r="O49">
            <v>0.5</v>
          </cell>
          <cell r="P49">
            <v>0.61363636363636365</v>
          </cell>
          <cell r="Q49">
            <v>0.48571428571428571</v>
          </cell>
          <cell r="R49">
            <v>0.52941176470588236</v>
          </cell>
          <cell r="S49">
            <v>0.68085106382978722</v>
          </cell>
          <cell r="T49">
            <v>0.75609756097560976</v>
          </cell>
          <cell r="U49">
            <v>0.5</v>
          </cell>
          <cell r="V49">
            <v>0.43181818181818182</v>
          </cell>
          <cell r="W49">
            <v>0.17142857142857143</v>
          </cell>
          <cell r="X49">
            <v>0.26470588235294118</v>
          </cell>
          <cell r="Y49">
            <v>0.42553191489361702</v>
          </cell>
          <cell r="Z49">
            <v>0.43902439024390244</v>
          </cell>
          <cell r="AA49">
            <v>0.6875</v>
          </cell>
          <cell r="AB49">
            <v>0.72727272727272729</v>
          </cell>
          <cell r="AC49">
            <v>0.8</v>
          </cell>
          <cell r="AD49">
            <v>0.79411764705882348</v>
          </cell>
          <cell r="AE49">
            <v>0.93617021276595747</v>
          </cell>
          <cell r="AF49">
            <v>0.95121951219512191</v>
          </cell>
        </row>
        <row r="50">
          <cell r="A50" t="str">
            <v>Filosofía</v>
          </cell>
          <cell r="B50" t="str">
            <v>CARRERA</v>
          </cell>
          <cell r="C50" t="str">
            <v>ENE-JUN 08</v>
          </cell>
          <cell r="D50" t="str">
            <v>ENE-JUN 09</v>
          </cell>
          <cell r="E50" t="str">
            <v>ENE-JUN 10</v>
          </cell>
          <cell r="F50" t="str">
            <v>ENE-JUN 11</v>
          </cell>
          <cell r="G50" t="str">
            <v>AGO-DIC 12</v>
          </cell>
          <cell r="H50" t="str">
            <v>AGO-DIC 13</v>
          </cell>
          <cell r="I50">
            <v>0.22857142857142856</v>
          </cell>
          <cell r="J50">
            <v>0.33333333333333331</v>
          </cell>
          <cell r="K50">
            <v>0.31818181818181818</v>
          </cell>
          <cell r="L50">
            <v>0.08</v>
          </cell>
          <cell r="M50">
            <v>0.23529411764705882</v>
          </cell>
          <cell r="N50">
            <v>6.6666666666666666E-2</v>
          </cell>
          <cell r="O50">
            <v>0.17142857142857143</v>
          </cell>
          <cell r="P50">
            <v>0.29166666666666669</v>
          </cell>
          <cell r="Q50">
            <v>0.13636363636363635</v>
          </cell>
          <cell r="R50">
            <v>0.08</v>
          </cell>
          <cell r="S50">
            <v>0.11764705882352941</v>
          </cell>
          <cell r="T50">
            <v>6.6666666666666666E-2</v>
          </cell>
          <cell r="U50">
            <v>0.11428571428571428</v>
          </cell>
          <cell r="V50">
            <v>8.3333333333333329E-2</v>
          </cell>
          <cell r="W50">
            <v>0.13636363636363635</v>
          </cell>
          <cell r="X50">
            <v>0.04</v>
          </cell>
          <cell r="Y50">
            <v>0</v>
          </cell>
          <cell r="Z50">
            <v>6.6666666666666666E-2</v>
          </cell>
          <cell r="AA50">
            <v>0.2857142857142857</v>
          </cell>
          <cell r="AB50">
            <v>0.5</v>
          </cell>
          <cell r="AC50">
            <v>0.45454545454545453</v>
          </cell>
          <cell r="AD50">
            <v>0.24</v>
          </cell>
          <cell r="AE50">
            <v>0.58823529411764708</v>
          </cell>
          <cell r="AF50">
            <v>0.46666666666666667</v>
          </cell>
        </row>
        <row r="51">
          <cell r="A51" t="str">
            <v>Historia</v>
          </cell>
          <cell r="B51" t="str">
            <v>CARRERA</v>
          </cell>
          <cell r="C51" t="str">
            <v>ENE-JUN 08</v>
          </cell>
          <cell r="D51" t="str">
            <v>ENE-JUN 09</v>
          </cell>
          <cell r="E51" t="str">
            <v>AGO-DIC 10</v>
          </cell>
          <cell r="F51" t="str">
            <v>AGO-DIC 11</v>
          </cell>
          <cell r="G51" t="str">
            <v>AGO-DIC 12</v>
          </cell>
          <cell r="H51" t="str">
            <v>AGO-DIC 13</v>
          </cell>
          <cell r="I51">
            <v>0.53125</v>
          </cell>
          <cell r="J51">
            <v>0.53333333333333333</v>
          </cell>
          <cell r="K51">
            <v>0.57692307692307687</v>
          </cell>
          <cell r="L51">
            <v>0.42857142857142855</v>
          </cell>
          <cell r="M51">
            <v>0.25925925925925924</v>
          </cell>
          <cell r="N51">
            <v>0.44</v>
          </cell>
          <cell r="O51">
            <v>0.3125</v>
          </cell>
          <cell r="P51">
            <v>0.33333333333333331</v>
          </cell>
          <cell r="Q51">
            <v>0.42307692307692307</v>
          </cell>
          <cell r="R51">
            <v>0.32142857142857145</v>
          </cell>
          <cell r="S51">
            <v>0.14814814814814814</v>
          </cell>
          <cell r="T51">
            <v>0.4</v>
          </cell>
          <cell r="U51">
            <v>9.375E-2</v>
          </cell>
          <cell r="V51">
            <v>0.2</v>
          </cell>
          <cell r="W51">
            <v>0.19230769230769232</v>
          </cell>
          <cell r="X51">
            <v>0.2857142857142857</v>
          </cell>
          <cell r="Y51">
            <v>0.14814814814814814</v>
          </cell>
          <cell r="Z51">
            <v>0.2</v>
          </cell>
          <cell r="AA51">
            <v>0.53125</v>
          </cell>
          <cell r="AB51">
            <v>0.6</v>
          </cell>
          <cell r="AC51">
            <v>0.65384615384615385</v>
          </cell>
          <cell r="AD51">
            <v>0.5357142857142857</v>
          </cell>
          <cell r="AE51">
            <v>0.44444444444444442</v>
          </cell>
          <cell r="AF51">
            <v>0.68</v>
          </cell>
        </row>
        <row r="52">
          <cell r="A52" t="str">
            <v>Psicología</v>
          </cell>
          <cell r="B52" t="str">
            <v>CARRERA</v>
          </cell>
          <cell r="C52" t="str">
            <v>AGO-DIC 09</v>
          </cell>
          <cell r="D52" t="str">
            <v>AGO-DIC 10</v>
          </cell>
          <cell r="E52" t="str">
            <v>AGO-DIC 11</v>
          </cell>
          <cell r="F52" t="str">
            <v>AGO-DIC 12</v>
          </cell>
          <cell r="G52" t="str">
            <v>ENE-JUN 13</v>
          </cell>
          <cell r="H52" t="str">
            <v>AGO-DIC 13</v>
          </cell>
          <cell r="I52">
            <v>0.74</v>
          </cell>
          <cell r="J52">
            <v>0.68627450980392157</v>
          </cell>
          <cell r="K52">
            <v>0.76</v>
          </cell>
          <cell r="L52">
            <v>0.76470588235294112</v>
          </cell>
          <cell r="M52">
            <v>0.8</v>
          </cell>
          <cell r="N52">
            <v>0.6470588235294118</v>
          </cell>
          <cell r="O52">
            <v>0.62</v>
          </cell>
          <cell r="P52">
            <v>0.39215686274509803</v>
          </cell>
          <cell r="Q52">
            <v>0.54</v>
          </cell>
          <cell r="R52">
            <v>0.66666666666666663</v>
          </cell>
          <cell r="S52">
            <v>0.56000000000000005</v>
          </cell>
          <cell r="T52">
            <v>0.47058823529411764</v>
          </cell>
          <cell r="U52">
            <v>0.52</v>
          </cell>
          <cell r="V52">
            <v>0.39215686274509803</v>
          </cell>
          <cell r="W52">
            <v>0.46</v>
          </cell>
          <cell r="X52">
            <v>0.56862745098039214</v>
          </cell>
          <cell r="Y52">
            <v>0.5</v>
          </cell>
          <cell r="Z52">
            <v>0.45098039215686275</v>
          </cell>
          <cell r="AA52">
            <v>0.74</v>
          </cell>
          <cell r="AB52">
            <v>0.68627450980392157</v>
          </cell>
          <cell r="AC52">
            <v>0.82</v>
          </cell>
          <cell r="AD52">
            <v>0.82352941176470584</v>
          </cell>
          <cell r="AE52">
            <v>0.94</v>
          </cell>
          <cell r="AF52">
            <v>0.82352941176470584</v>
          </cell>
        </row>
        <row r="53">
          <cell r="A53" t="str">
            <v>Sociología</v>
          </cell>
          <cell r="B53" t="str">
            <v>CARRERA</v>
          </cell>
          <cell r="C53" t="str">
            <v>ENE-JUN 08</v>
          </cell>
          <cell r="D53" t="str">
            <v>ENE-JUN 09</v>
          </cell>
          <cell r="E53" t="str">
            <v>ENE-JUN 10</v>
          </cell>
          <cell r="F53" t="str">
            <v>ENE-JUN 11</v>
          </cell>
          <cell r="G53" t="str">
            <v>ENE-JUN 12</v>
          </cell>
          <cell r="H53" t="str">
            <v>ENE-JUN 13</v>
          </cell>
          <cell r="I53">
            <v>0.52380952380952384</v>
          </cell>
          <cell r="J53">
            <v>0.23076923076923078</v>
          </cell>
          <cell r="K53">
            <v>0.44444444444444442</v>
          </cell>
          <cell r="L53">
            <v>0.18518518518518517</v>
          </cell>
          <cell r="M53">
            <v>0.31818181818181818</v>
          </cell>
          <cell r="N53">
            <v>5.8823529411764705E-2</v>
          </cell>
          <cell r="O53">
            <v>0.38095238095238093</v>
          </cell>
          <cell r="P53">
            <v>0.15384615384615385</v>
          </cell>
          <cell r="Q53">
            <v>0.18518518518518517</v>
          </cell>
          <cell r="R53">
            <v>0.14814814814814814</v>
          </cell>
          <cell r="S53">
            <v>0.13636363636363635</v>
          </cell>
          <cell r="T53">
            <v>0</v>
          </cell>
          <cell r="U53">
            <v>0.19047619047619047</v>
          </cell>
          <cell r="V53">
            <v>7.6923076923076927E-2</v>
          </cell>
          <cell r="W53">
            <v>7.407407407407407E-2</v>
          </cell>
          <cell r="X53">
            <v>7.407407407407407E-2</v>
          </cell>
          <cell r="Y53">
            <v>4.5454545454545456E-2</v>
          </cell>
          <cell r="Z53">
            <v>0</v>
          </cell>
          <cell r="AA53">
            <v>0.52380952380952384</v>
          </cell>
          <cell r="AB53">
            <v>0.30769230769230771</v>
          </cell>
          <cell r="AC53">
            <v>0.51851851851851849</v>
          </cell>
          <cell r="AD53">
            <v>0.33333333333333331</v>
          </cell>
          <cell r="AE53">
            <v>0.36363636363636365</v>
          </cell>
          <cell r="AF53">
            <v>0.29411764705882354</v>
          </cell>
        </row>
        <row r="54">
          <cell r="A54" t="str">
            <v>Trabajo Social</v>
          </cell>
          <cell r="B54" t="str">
            <v>CARRERA</v>
          </cell>
          <cell r="C54" t="str">
            <v>AGO-DIC 08</v>
          </cell>
          <cell r="D54" t="str">
            <v>AGO-DIC 09</v>
          </cell>
          <cell r="E54" t="str">
            <v>AGO-DIC 10</v>
          </cell>
          <cell r="F54" t="str">
            <v>AGO-DIC 11</v>
          </cell>
          <cell r="G54" t="str">
            <v>AGO-DIC 12</v>
          </cell>
          <cell r="H54" t="str">
            <v>AGO-DIC 13</v>
          </cell>
          <cell r="I54">
            <v>0.77551020408163263</v>
          </cell>
          <cell r="J54">
            <v>0.70833333333333337</v>
          </cell>
          <cell r="K54">
            <v>0.67346938775510201</v>
          </cell>
          <cell r="L54">
            <v>0.86</v>
          </cell>
          <cell r="M54">
            <v>0.78</v>
          </cell>
          <cell r="N54">
            <v>0.44</v>
          </cell>
          <cell r="O54">
            <v>0.67346938775510201</v>
          </cell>
          <cell r="P54">
            <v>0.54166666666666663</v>
          </cell>
          <cell r="Q54">
            <v>0.51020408163265307</v>
          </cell>
          <cell r="R54">
            <v>0.82</v>
          </cell>
          <cell r="S54">
            <v>0.78</v>
          </cell>
          <cell r="T54">
            <v>0.44</v>
          </cell>
          <cell r="U54">
            <v>0.12244897959183673</v>
          </cell>
          <cell r="V54">
            <v>0.10416666666666667</v>
          </cell>
          <cell r="W54">
            <v>0.36734693877551022</v>
          </cell>
          <cell r="X54">
            <v>0.38</v>
          </cell>
          <cell r="Y54">
            <v>0.48</v>
          </cell>
          <cell r="Z54">
            <v>0.34</v>
          </cell>
          <cell r="AA54">
            <v>0.81632653061224492</v>
          </cell>
          <cell r="AB54">
            <v>0.70833333333333337</v>
          </cell>
          <cell r="AC54">
            <v>0.67346938775510201</v>
          </cell>
          <cell r="AD54">
            <v>0.86</v>
          </cell>
          <cell r="AE54">
            <v>0.88</v>
          </cell>
          <cell r="AF54">
            <v>0.78</v>
          </cell>
        </row>
        <row r="55">
          <cell r="A55" t="str">
            <v>C. DE LAS ARTES Y LA CULTURA</v>
          </cell>
          <cell r="B55" t="str">
            <v>CENTRO</v>
          </cell>
          <cell r="C55" t="str">
            <v>ENE-JUN 11</v>
          </cell>
          <cell r="D55" t="str">
            <v>AGO-DIC 11</v>
          </cell>
          <cell r="E55" t="str">
            <v>ENE-JUN 12</v>
          </cell>
          <cell r="F55" t="str">
            <v>AGO-DIC 12</v>
          </cell>
          <cell r="G55" t="str">
            <v>ENE-JUN 13</v>
          </cell>
          <cell r="H55" t="str">
            <v>AGO-DIC 13</v>
          </cell>
          <cell r="I55" t="e">
            <v>#N/A</v>
          </cell>
          <cell r="J55">
            <v>0.34782608695652173</v>
          </cell>
          <cell r="K55">
            <v>0.5714285714285714</v>
          </cell>
          <cell r="L55">
            <v>0.51515151515151514</v>
          </cell>
          <cell r="M55">
            <v>0.43181818181818182</v>
          </cell>
          <cell r="N55">
            <v>0.42857142857142855</v>
          </cell>
          <cell r="O55" t="e">
            <v>#N/A</v>
          </cell>
          <cell r="P55">
            <v>0.30434782608695654</v>
          </cell>
          <cell r="Q55">
            <v>0.54761904761904767</v>
          </cell>
          <cell r="R55">
            <v>0.39393939393939392</v>
          </cell>
          <cell r="S55">
            <v>0.40909090909090912</v>
          </cell>
          <cell r="T55">
            <v>0.35714285714285715</v>
          </cell>
          <cell r="U55" t="e">
            <v>#N/A</v>
          </cell>
          <cell r="V55">
            <v>0.17391304347826086</v>
          </cell>
          <cell r="W55">
            <v>0.33333333333333331</v>
          </cell>
          <cell r="X55">
            <v>0.27272727272727271</v>
          </cell>
          <cell r="Y55">
            <v>0.20454545454545456</v>
          </cell>
          <cell r="Z55">
            <v>0.32142857142857145</v>
          </cell>
          <cell r="AA55" t="e">
            <v>#N/A</v>
          </cell>
          <cell r="AB55">
            <v>0.43478260869565216</v>
          </cell>
          <cell r="AC55">
            <v>0.61904761904761907</v>
          </cell>
          <cell r="AD55">
            <v>0.66666666666666663</v>
          </cell>
          <cell r="AE55">
            <v>0.59090909090909094</v>
          </cell>
          <cell r="AF55">
            <v>0.75</v>
          </cell>
        </row>
        <row r="56">
          <cell r="A56" t="str">
            <v>Letras Hispánicas</v>
          </cell>
          <cell r="B56" t="str">
            <v>CARRERA</v>
          </cell>
          <cell r="C56" t="str">
            <v>AGO-DIC 08</v>
          </cell>
          <cell r="D56" t="str">
            <v>AGO-DIC 09</v>
          </cell>
          <cell r="E56" t="str">
            <v>AGO-DIC 10</v>
          </cell>
          <cell r="F56" t="str">
            <v>AGO-DIC 11</v>
          </cell>
          <cell r="G56" t="str">
            <v>AGO-DIC 12</v>
          </cell>
          <cell r="H56" t="str">
            <v>AGO-DIC 13</v>
          </cell>
          <cell r="I56">
            <v>0.3611111111111111</v>
          </cell>
          <cell r="J56">
            <v>0.55172413793103448</v>
          </cell>
          <cell r="K56">
            <v>0.40740740740740738</v>
          </cell>
          <cell r="L56">
            <v>0.34782608695652173</v>
          </cell>
          <cell r="M56">
            <v>0.51515151515151514</v>
          </cell>
          <cell r="N56">
            <v>0.42857142857142855</v>
          </cell>
          <cell r="O56">
            <v>0.30555555555555558</v>
          </cell>
          <cell r="P56">
            <v>0.41379310344827586</v>
          </cell>
          <cell r="Q56">
            <v>0.29629629629629628</v>
          </cell>
          <cell r="R56">
            <v>0.30434782608695654</v>
          </cell>
          <cell r="S56">
            <v>0.39393939393939392</v>
          </cell>
          <cell r="T56">
            <v>0.35714285714285715</v>
          </cell>
          <cell r="U56">
            <v>0.25</v>
          </cell>
          <cell r="V56">
            <v>0.37931034482758619</v>
          </cell>
          <cell r="W56">
            <v>0.18518518518518517</v>
          </cell>
          <cell r="X56">
            <v>0.17391304347826086</v>
          </cell>
          <cell r="Y56">
            <v>0.27272727272727271</v>
          </cell>
          <cell r="Z56">
            <v>0.32142857142857145</v>
          </cell>
          <cell r="AA56">
            <v>0.41666666666666669</v>
          </cell>
          <cell r="AB56">
            <v>0.55172413793103448</v>
          </cell>
          <cell r="AC56">
            <v>0.44444444444444442</v>
          </cell>
          <cell r="AD56">
            <v>0.43478260869565216</v>
          </cell>
          <cell r="AE56">
            <v>0.66666666666666663</v>
          </cell>
          <cell r="AF56">
            <v>0.75</v>
          </cell>
        </row>
        <row r="57">
          <cell r="A57" t="str">
            <v>Ciencias del Arte y Gestión Cultural</v>
          </cell>
          <cell r="B57" t="str">
            <v>CARRERA</v>
          </cell>
          <cell r="C57" t="e">
            <v>#N/A</v>
          </cell>
          <cell r="D57" t="e">
            <v>#N/A</v>
          </cell>
          <cell r="E57" t="e">
            <v>#N/A</v>
          </cell>
          <cell r="F57" t="e">
            <v>#N/A</v>
          </cell>
          <cell r="G57" t="str">
            <v>ENE-JUN 12</v>
          </cell>
          <cell r="H57" t="str">
            <v>ENE-JUN 13</v>
          </cell>
          <cell r="I57" t="e">
            <v>#N/A</v>
          </cell>
          <cell r="J57" t="e">
            <v>#N/A</v>
          </cell>
          <cell r="K57" t="e">
            <v>#N/A</v>
          </cell>
          <cell r="L57" t="e">
            <v>#N/A</v>
          </cell>
          <cell r="M57">
            <v>0.5714285714285714</v>
          </cell>
          <cell r="N57">
            <v>0.43181818181818182</v>
          </cell>
          <cell r="O57" t="e">
            <v>#N/A</v>
          </cell>
          <cell r="P57" t="e">
            <v>#N/A</v>
          </cell>
          <cell r="Q57" t="e">
            <v>#N/A</v>
          </cell>
          <cell r="R57" t="e">
            <v>#N/A</v>
          </cell>
          <cell r="S57">
            <v>0.54761904761904767</v>
          </cell>
          <cell r="T57">
            <v>0.40909090909090912</v>
          </cell>
          <cell r="U57" t="e">
            <v>#N/A</v>
          </cell>
          <cell r="V57" t="e">
            <v>#N/A</v>
          </cell>
          <cell r="W57" t="e">
            <v>#N/A</v>
          </cell>
          <cell r="X57" t="e">
            <v>#N/A</v>
          </cell>
          <cell r="Y57">
            <v>0.33333333333333331</v>
          </cell>
          <cell r="Z57">
            <v>0.20454545454545456</v>
          </cell>
          <cell r="AA57" t="e">
            <v>#N/A</v>
          </cell>
          <cell r="AB57" t="e">
            <v>#N/A</v>
          </cell>
          <cell r="AC57" t="e">
            <v>#N/A</v>
          </cell>
          <cell r="AD57" t="e">
            <v>#N/A</v>
          </cell>
          <cell r="AE57">
            <v>0.61904761904761907</v>
          </cell>
          <cell r="AF57">
            <v>0.59090909090909094</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sheetName val="Base"/>
      <sheetName val="Inst_Cen"/>
      <sheetName val="Indicadores"/>
      <sheetName val="Hoja4"/>
    </sheetNames>
    <sheetDataSet>
      <sheetData sheetId="0"/>
      <sheetData sheetId="1">
        <row r="1">
          <cell r="A1" t="str">
            <v>DIVISION</v>
          </cell>
          <cell r="B1" t="str">
            <v>CLASIFICACION</v>
          </cell>
          <cell r="C1" t="str">
            <v>CICLOS</v>
          </cell>
          <cell r="I1" t="str">
            <v>TASA DE EGRESO</v>
          </cell>
          <cell r="O1" t="str">
            <v>EFICIENCIA TERMINAL POR COHORTE</v>
          </cell>
          <cell r="U1" t="str">
            <v>TASA DE TITULACIÓN POR COHORTE</v>
          </cell>
          <cell r="AA1" t="str">
            <v>TASA MÁXIMA DE EGRESO</v>
          </cell>
        </row>
        <row r="2">
          <cell r="A2" t="str">
            <v>U.A.A.</v>
          </cell>
          <cell r="B2" t="str">
            <v>INSTITUCIONAL</v>
          </cell>
          <cell r="C2" t="str">
            <v>ENE-JUN 11</v>
          </cell>
          <cell r="D2" t="str">
            <v>AGO-DIC 11</v>
          </cell>
          <cell r="E2" t="str">
            <v>ENE-JUN 12</v>
          </cell>
          <cell r="F2" t="str">
            <v>AGO-DIC 12</v>
          </cell>
          <cell r="G2" t="str">
            <v>ENE-JUN 13</v>
          </cell>
          <cell r="H2" t="str">
            <v>AGO-DIC 13</v>
          </cell>
          <cell r="I2">
            <v>0.6493092454835282</v>
          </cell>
          <cell r="J2">
            <v>0.64310954063604242</v>
          </cell>
          <cell r="K2">
            <v>0.66046002190580499</v>
          </cell>
          <cell r="L2">
            <v>0.64862466725820767</v>
          </cell>
          <cell r="M2">
            <v>0.66649104320337194</v>
          </cell>
          <cell r="N2">
            <v>0.50802139037433158</v>
          </cell>
          <cell r="O2">
            <v>0.48990435706695007</v>
          </cell>
          <cell r="P2">
            <v>0.46554770318021199</v>
          </cell>
          <cell r="Q2">
            <v>0.48521358159912376</v>
          </cell>
          <cell r="R2">
            <v>0.4986690328305235</v>
          </cell>
          <cell r="S2">
            <v>0.53319283456269762</v>
          </cell>
          <cell r="T2">
            <v>0.42475171886936591</v>
          </cell>
          <cell r="U2">
            <v>0.31402763018065888</v>
          </cell>
          <cell r="V2">
            <v>0.25706713780918727</v>
          </cell>
          <cell r="W2">
            <v>0.36637458926615551</v>
          </cell>
          <cell r="X2">
            <v>0.35314995563442769</v>
          </cell>
          <cell r="Y2">
            <v>0.41148577449947316</v>
          </cell>
          <cell r="Z2">
            <v>0.30939648586707408</v>
          </cell>
          <cell r="AA2">
            <v>0.6849096705632306</v>
          </cell>
          <cell r="AB2">
            <v>0.71113074204946991</v>
          </cell>
          <cell r="AC2">
            <v>0.71412924424972613</v>
          </cell>
          <cell r="AD2">
            <v>0.74977817213842057</v>
          </cell>
          <cell r="AE2">
            <v>0.75711275026343516</v>
          </cell>
          <cell r="AF2">
            <v>0.72727272727272729</v>
          </cell>
        </row>
        <row r="3">
          <cell r="A3" t="str">
            <v>C.C. AGROPECUARIAS</v>
          </cell>
          <cell r="B3" t="str">
            <v>CENTRO</v>
          </cell>
          <cell r="C3" t="str">
            <v>ENE-JUN 11</v>
          </cell>
          <cell r="D3" t="str">
            <v>AGO-DIC 11</v>
          </cell>
          <cell r="E3" t="str">
            <v>ENE-JUN 12</v>
          </cell>
          <cell r="F3" t="str">
            <v>AGO-DIC 12</v>
          </cell>
          <cell r="G3" t="str">
            <v>ENE-JUN 13</v>
          </cell>
          <cell r="H3" t="str">
            <v>AGO-DIC 13</v>
          </cell>
          <cell r="I3">
            <v>0.55963302752293576</v>
          </cell>
          <cell r="J3">
            <v>0.5714285714285714</v>
          </cell>
          <cell r="K3">
            <v>0.48598130841121495</v>
          </cell>
          <cell r="L3">
            <v>0.45652173913043476</v>
          </cell>
          <cell r="M3">
            <v>0.62931034482758619</v>
          </cell>
          <cell r="N3">
            <v>0.31914893617021278</v>
          </cell>
          <cell r="O3">
            <v>0.32110091743119268</v>
          </cell>
          <cell r="P3">
            <v>0.26190476190476192</v>
          </cell>
          <cell r="Q3">
            <v>0.38317757009345793</v>
          </cell>
          <cell r="R3">
            <v>0.32608695652173914</v>
          </cell>
          <cell r="S3">
            <v>0.5431034482758621</v>
          </cell>
          <cell r="T3">
            <v>0.23404255319148937</v>
          </cell>
          <cell r="U3">
            <v>0.11926605504587157</v>
          </cell>
          <cell r="V3">
            <v>0.11904761904761904</v>
          </cell>
          <cell r="W3">
            <v>0.20560747663551401</v>
          </cell>
          <cell r="X3">
            <v>0.21739130434782608</v>
          </cell>
          <cell r="Y3">
            <v>0.38793103448275862</v>
          </cell>
          <cell r="Z3">
            <v>0.19148936170212766</v>
          </cell>
          <cell r="AA3">
            <v>0.59633027522935778</v>
          </cell>
          <cell r="AB3">
            <v>0.66666666666666663</v>
          </cell>
          <cell r="AC3">
            <v>0.58878504672897192</v>
          </cell>
          <cell r="AD3">
            <v>0.58695652173913049</v>
          </cell>
          <cell r="AE3">
            <v>0.75</v>
          </cell>
          <cell r="AF3">
            <v>0.63829787234042556</v>
          </cell>
        </row>
        <row r="4">
          <cell r="A4" t="str">
            <v>Ingeniero Agrónomo</v>
          </cell>
          <cell r="B4" t="str">
            <v>CARRERA</v>
          </cell>
          <cell r="C4" t="str">
            <v>ENE-JUN 08</v>
          </cell>
          <cell r="D4" t="str">
            <v>ENE-JUN 09</v>
          </cell>
          <cell r="E4" t="str">
            <v>ENE-JUN 10</v>
          </cell>
          <cell r="F4" t="str">
            <v>ENE-JUN 11</v>
          </cell>
          <cell r="G4" t="str">
            <v>ENE-JUN 12</v>
          </cell>
          <cell r="H4" t="str">
            <v>ENE-JUN 13</v>
          </cell>
          <cell r="I4">
            <v>0.40740740740740738</v>
          </cell>
          <cell r="J4">
            <v>0.30303030303030304</v>
          </cell>
          <cell r="K4">
            <v>0.4642857142857143</v>
          </cell>
          <cell r="L4">
            <v>0.4375</v>
          </cell>
          <cell r="M4">
            <v>0.33333333333333331</v>
          </cell>
          <cell r="N4">
            <v>0.53125</v>
          </cell>
          <cell r="O4">
            <v>0.33333333333333331</v>
          </cell>
          <cell r="P4">
            <v>0.12121212121212122</v>
          </cell>
          <cell r="Q4">
            <v>0.35714285714285715</v>
          </cell>
          <cell r="R4">
            <v>0.34375</v>
          </cell>
          <cell r="S4">
            <v>0.2</v>
          </cell>
          <cell r="T4">
            <v>0.46875</v>
          </cell>
          <cell r="U4">
            <v>0.14814814814814814</v>
          </cell>
          <cell r="V4">
            <v>3.0303030303030304E-2</v>
          </cell>
          <cell r="W4">
            <v>7.1428571428571425E-2</v>
          </cell>
          <cell r="X4">
            <v>3.125E-2</v>
          </cell>
          <cell r="Y4">
            <v>0.13333333333333333</v>
          </cell>
          <cell r="Z4">
            <v>0.1875</v>
          </cell>
          <cell r="AA4">
            <v>0.40740740740740738</v>
          </cell>
          <cell r="AB4">
            <v>0.33333333333333331</v>
          </cell>
          <cell r="AC4">
            <v>0.5357142857142857</v>
          </cell>
          <cell r="AD4">
            <v>0.46875</v>
          </cell>
          <cell r="AE4">
            <v>0.4</v>
          </cell>
          <cell r="AF4">
            <v>0.6875</v>
          </cell>
        </row>
        <row r="5">
          <cell r="A5" t="str">
            <v>Ingeniería Agroindustrial</v>
          </cell>
          <cell r="B5" t="str">
            <v>CARRERA</v>
          </cell>
          <cell r="C5" t="str">
            <v>ENE-JUN 08</v>
          </cell>
          <cell r="D5" t="str">
            <v>ENE-JUN 09</v>
          </cell>
          <cell r="E5" t="str">
            <v>ENE-JUN 10</v>
          </cell>
          <cell r="F5" t="str">
            <v>ENE-JUN 11</v>
          </cell>
          <cell r="G5" t="str">
            <v>ENE-JUN 12</v>
          </cell>
          <cell r="H5" t="str">
            <v>ENE-JUN 13</v>
          </cell>
          <cell r="I5">
            <v>0.2857142857142857</v>
          </cell>
          <cell r="J5">
            <v>0.57894736842105265</v>
          </cell>
          <cell r="K5">
            <v>0.61538461538461542</v>
          </cell>
          <cell r="L5">
            <v>0.55555555555555558</v>
          </cell>
          <cell r="M5">
            <v>0.54285714285714282</v>
          </cell>
          <cell r="N5">
            <v>0.53846153846153844</v>
          </cell>
          <cell r="O5">
            <v>0.22857142857142856</v>
          </cell>
          <cell r="P5">
            <v>0.39473684210526316</v>
          </cell>
          <cell r="Q5">
            <v>0.46153846153846156</v>
          </cell>
          <cell r="R5">
            <v>0.27777777777777779</v>
          </cell>
          <cell r="S5">
            <v>0.51428571428571423</v>
          </cell>
          <cell r="T5">
            <v>0.48717948717948717</v>
          </cell>
          <cell r="U5">
            <v>8.5714285714285715E-2</v>
          </cell>
          <cell r="V5">
            <v>7.8947368421052627E-2</v>
          </cell>
          <cell r="W5">
            <v>0.28205128205128205</v>
          </cell>
          <cell r="X5">
            <v>0.19444444444444445</v>
          </cell>
          <cell r="Y5">
            <v>0.31428571428571428</v>
          </cell>
          <cell r="Z5">
            <v>0.4358974358974359</v>
          </cell>
          <cell r="AA5">
            <v>0.2857142857142857</v>
          </cell>
          <cell r="AB5">
            <v>0.57894736842105265</v>
          </cell>
          <cell r="AC5">
            <v>0.64102564102564108</v>
          </cell>
          <cell r="AD5">
            <v>0.58333333333333337</v>
          </cell>
          <cell r="AE5">
            <v>0.62857142857142856</v>
          </cell>
          <cell r="AF5">
            <v>0.66666666666666663</v>
          </cell>
        </row>
        <row r="6">
          <cell r="A6" t="str">
            <v>Médico Veterinario Zootecnista</v>
          </cell>
          <cell r="B6" t="str">
            <v>CARRERA</v>
          </cell>
          <cell r="C6" t="str">
            <v>ENE-JUN 11</v>
          </cell>
          <cell r="D6" t="str">
            <v>AGO-DIC 11</v>
          </cell>
          <cell r="E6" t="str">
            <v>ENE-JUN 12</v>
          </cell>
          <cell r="F6" t="str">
            <v>AGO-DIC 12</v>
          </cell>
          <cell r="G6" t="str">
            <v>ENE-JUN 13</v>
          </cell>
          <cell r="H6" t="str">
            <v>AGO-DIC 13</v>
          </cell>
          <cell r="I6">
            <v>0.65853658536585369</v>
          </cell>
          <cell r="J6">
            <v>0.5714285714285714</v>
          </cell>
          <cell r="K6">
            <v>0.54761904761904767</v>
          </cell>
          <cell r="L6">
            <v>0.45652173913043476</v>
          </cell>
          <cell r="M6">
            <v>0.77777777777777779</v>
          </cell>
          <cell r="N6">
            <v>0.31914893617021278</v>
          </cell>
          <cell r="O6">
            <v>0.34146341463414637</v>
          </cell>
          <cell r="P6">
            <v>0.26190476190476192</v>
          </cell>
          <cell r="Q6">
            <v>0.40476190476190477</v>
          </cell>
          <cell r="R6">
            <v>0.32608695652173914</v>
          </cell>
          <cell r="S6">
            <v>0.64444444444444449</v>
          </cell>
          <cell r="T6">
            <v>0.23404255319148937</v>
          </cell>
          <cell r="U6">
            <v>0.12195121951219512</v>
          </cell>
          <cell r="V6">
            <v>0.11904761904761904</v>
          </cell>
          <cell r="W6">
            <v>0.16666666666666666</v>
          </cell>
          <cell r="X6">
            <v>0.21739130434782608</v>
          </cell>
          <cell r="Y6">
            <v>0.48888888888888887</v>
          </cell>
          <cell r="Z6">
            <v>0.19148936170212766</v>
          </cell>
          <cell r="AA6">
            <v>0.70731707317073167</v>
          </cell>
          <cell r="AB6">
            <v>0.66666666666666663</v>
          </cell>
          <cell r="AC6">
            <v>0.69047619047619047</v>
          </cell>
          <cell r="AD6">
            <v>0.58695652173913049</v>
          </cell>
          <cell r="AE6">
            <v>0.8666666666666667</v>
          </cell>
          <cell r="AF6">
            <v>0.63829787234042556</v>
          </cell>
        </row>
        <row r="7">
          <cell r="A7" t="str">
            <v>C.C. BASICAS</v>
          </cell>
          <cell r="B7" t="str">
            <v>CENTRO</v>
          </cell>
          <cell r="C7" t="str">
            <v>ENE-JUN 11</v>
          </cell>
          <cell r="D7" t="str">
            <v>AGO-DIC 11</v>
          </cell>
          <cell r="E7" t="str">
            <v>ENE-JUN 12</v>
          </cell>
          <cell r="F7" t="str">
            <v>AGO-DIC 12</v>
          </cell>
          <cell r="G7" t="str">
            <v>ENE-JUN 13</v>
          </cell>
          <cell r="H7" t="str">
            <v>AGO-DIC 13</v>
          </cell>
          <cell r="I7">
            <v>0.34900990099009899</v>
          </cell>
          <cell r="J7">
            <v>0.53333333333333333</v>
          </cell>
          <cell r="K7">
            <v>0.40399002493765584</v>
          </cell>
          <cell r="L7">
            <v>0.53551912568306015</v>
          </cell>
          <cell r="M7">
            <v>0.38972809667673713</v>
          </cell>
          <cell r="N7">
            <v>0.2848101265822785</v>
          </cell>
          <cell r="O7">
            <v>0.24504950495049505</v>
          </cell>
          <cell r="P7">
            <v>0.36923076923076925</v>
          </cell>
          <cell r="Q7">
            <v>0.27182044887780549</v>
          </cell>
          <cell r="R7">
            <v>0.39890710382513661</v>
          </cell>
          <cell r="S7">
            <v>0.29607250755287007</v>
          </cell>
          <cell r="T7">
            <v>0.26265822784810128</v>
          </cell>
          <cell r="U7">
            <v>0.13861386138613863</v>
          </cell>
          <cell r="V7">
            <v>0.26153846153846155</v>
          </cell>
          <cell r="W7">
            <v>0.24438902743142144</v>
          </cell>
          <cell r="X7">
            <v>0.32786885245901637</v>
          </cell>
          <cell r="Y7">
            <v>0.27492447129909364</v>
          </cell>
          <cell r="Z7">
            <v>0.21518987341772153</v>
          </cell>
          <cell r="AA7">
            <v>0.36881188118811881</v>
          </cell>
          <cell r="AB7">
            <v>0.59487179487179487</v>
          </cell>
          <cell r="AC7">
            <v>0.46134663341645887</v>
          </cell>
          <cell r="AD7">
            <v>0.66120218579234968</v>
          </cell>
          <cell r="AE7">
            <v>0.50151057401812693</v>
          </cell>
          <cell r="AF7">
            <v>0.54430379746835444</v>
          </cell>
        </row>
        <row r="8">
          <cell r="A8" t="str">
            <v>Análisis Químico-Biológicos</v>
          </cell>
          <cell r="B8" t="str">
            <v>CARRERA</v>
          </cell>
          <cell r="C8" t="str">
            <v>AGO-DIC 08</v>
          </cell>
          <cell r="D8" t="str">
            <v>AGO-DIC 09</v>
          </cell>
          <cell r="E8" t="str">
            <v>AGO-DIC 10</v>
          </cell>
          <cell r="F8" t="str">
            <v>AGO-DIC 11</v>
          </cell>
          <cell r="G8" t="str">
            <v>AGO-DIC 12</v>
          </cell>
          <cell r="H8" t="str">
            <v>AGO-DIC 13</v>
          </cell>
          <cell r="I8">
            <v>0.69387755102040816</v>
          </cell>
          <cell r="J8">
            <v>0.70588235294117652</v>
          </cell>
          <cell r="K8">
            <v>0.51020408163265307</v>
          </cell>
          <cell r="L8">
            <v>0.54</v>
          </cell>
          <cell r="M8">
            <v>0.59183673469387754</v>
          </cell>
          <cell r="N8">
            <v>0.63043478260869568</v>
          </cell>
          <cell r="O8">
            <v>0.51020408163265307</v>
          </cell>
          <cell r="P8">
            <v>0.49019607843137253</v>
          </cell>
          <cell r="Q8">
            <v>0.32653061224489793</v>
          </cell>
          <cell r="R8">
            <v>0.28000000000000003</v>
          </cell>
          <cell r="S8">
            <v>0.44897959183673469</v>
          </cell>
          <cell r="T8">
            <v>0.52173913043478259</v>
          </cell>
          <cell r="U8">
            <v>0.44897959183673469</v>
          </cell>
          <cell r="V8">
            <v>0.45098039215686275</v>
          </cell>
          <cell r="W8">
            <v>0.2857142857142857</v>
          </cell>
          <cell r="X8">
            <v>0.28000000000000003</v>
          </cell>
          <cell r="Y8">
            <v>0.42857142857142855</v>
          </cell>
          <cell r="Z8">
            <v>0.47826086956521741</v>
          </cell>
          <cell r="AA8">
            <v>0.69387755102040816</v>
          </cell>
          <cell r="AB8">
            <v>0.70588235294117652</v>
          </cell>
          <cell r="AC8">
            <v>0.5714285714285714</v>
          </cell>
          <cell r="AD8">
            <v>0.6</v>
          </cell>
          <cell r="AE8">
            <v>0.63265306122448983</v>
          </cell>
          <cell r="AF8">
            <v>0.69565217391304346</v>
          </cell>
        </row>
        <row r="9">
          <cell r="A9" t="str">
            <v>Biología</v>
          </cell>
          <cell r="B9" t="str">
            <v>CARRERA</v>
          </cell>
          <cell r="C9" t="str">
            <v>ENE-JUN 09</v>
          </cell>
          <cell r="D9" t="str">
            <v>AGO-DIC 09</v>
          </cell>
          <cell r="E9" t="str">
            <v>AGO-DIC 10</v>
          </cell>
          <cell r="F9" t="str">
            <v>AGO-DIC 11</v>
          </cell>
          <cell r="G9" t="str">
            <v>AGO-DIC 12</v>
          </cell>
          <cell r="H9" t="str">
            <v>AGO-DIC 13</v>
          </cell>
          <cell r="I9">
            <v>0.5</v>
          </cell>
          <cell r="J9">
            <v>0.53191489361702127</v>
          </cell>
          <cell r="K9">
            <v>0.44680851063829785</v>
          </cell>
          <cell r="L9">
            <v>0.4375</v>
          </cell>
          <cell r="M9">
            <v>0.5</v>
          </cell>
          <cell r="N9">
            <v>0.25</v>
          </cell>
          <cell r="O9">
            <v>0.28000000000000003</v>
          </cell>
          <cell r="P9">
            <v>0.34042553191489361</v>
          </cell>
          <cell r="Q9">
            <v>0.25531914893617019</v>
          </cell>
          <cell r="R9">
            <v>0.22916666666666666</v>
          </cell>
          <cell r="S9">
            <v>0.3125</v>
          </cell>
          <cell r="T9">
            <v>0.25</v>
          </cell>
          <cell r="U9">
            <v>0.14000000000000001</v>
          </cell>
          <cell r="V9">
            <v>0.21276595744680851</v>
          </cell>
          <cell r="W9">
            <v>0.23404255319148937</v>
          </cell>
          <cell r="X9">
            <v>0.1875</v>
          </cell>
          <cell r="Y9">
            <v>0.25</v>
          </cell>
          <cell r="Z9">
            <v>0.22500000000000001</v>
          </cell>
          <cell r="AA9">
            <v>0.56000000000000005</v>
          </cell>
          <cell r="AB9">
            <v>0.5957446808510638</v>
          </cell>
          <cell r="AC9">
            <v>0.5957446808510638</v>
          </cell>
          <cell r="AD9">
            <v>0.52083333333333337</v>
          </cell>
          <cell r="AE9">
            <v>0.60416666666666663</v>
          </cell>
          <cell r="AF9">
            <v>0.47499999999999998</v>
          </cell>
        </row>
        <row r="10">
          <cell r="A10" t="str">
            <v>Ciencias Ambientales</v>
          </cell>
          <cell r="B10" t="str">
            <v>CARRERA</v>
          </cell>
          <cell r="C10" t="e">
            <v>#N/A</v>
          </cell>
          <cell r="D10" t="str">
            <v>AGO-DIC 09</v>
          </cell>
          <cell r="E10" t="str">
            <v>AGO-DIC 10</v>
          </cell>
          <cell r="F10" t="str">
            <v>AGO-DIC 11</v>
          </cell>
          <cell r="G10" t="str">
            <v>AGO-DIC 12</v>
          </cell>
          <cell r="H10" t="str">
            <v>AGO-DIC 13</v>
          </cell>
          <cell r="I10" t="e">
            <v>#N/A</v>
          </cell>
          <cell r="J10">
            <v>0.51063829787234039</v>
          </cell>
          <cell r="K10">
            <v>0.51063829787234039</v>
          </cell>
          <cell r="L10">
            <v>0.52173913043478259</v>
          </cell>
          <cell r="M10">
            <v>0.44444444444444442</v>
          </cell>
          <cell r="N10">
            <v>0.32500000000000001</v>
          </cell>
          <cell r="O10" t="e">
            <v>#N/A</v>
          </cell>
          <cell r="P10">
            <v>0.40425531914893614</v>
          </cell>
          <cell r="Q10">
            <v>0.44680851063829785</v>
          </cell>
          <cell r="R10">
            <v>0.5</v>
          </cell>
          <cell r="S10">
            <v>0.41666666666666669</v>
          </cell>
          <cell r="T10">
            <v>0.3</v>
          </cell>
          <cell r="U10" t="e">
            <v>#N/A</v>
          </cell>
          <cell r="V10">
            <v>0.1702127659574468</v>
          </cell>
          <cell r="W10">
            <v>0.34042553191489361</v>
          </cell>
          <cell r="X10">
            <v>0.30434782608695654</v>
          </cell>
          <cell r="Y10">
            <v>0.19444444444444445</v>
          </cell>
          <cell r="Z10">
            <v>7.4999999999999997E-2</v>
          </cell>
          <cell r="AA10" t="e">
            <v>#N/A</v>
          </cell>
          <cell r="AB10">
            <v>0.57446808510638303</v>
          </cell>
          <cell r="AC10">
            <v>0.57446808510638303</v>
          </cell>
          <cell r="AD10">
            <v>0.63043478260869568</v>
          </cell>
          <cell r="AE10">
            <v>0.75</v>
          </cell>
          <cell r="AF10">
            <v>0.7</v>
          </cell>
        </row>
        <row r="11">
          <cell r="A11" t="str">
            <v>Ing. Industrial Estadístico</v>
          </cell>
          <cell r="B11" t="str">
            <v>CARRERA</v>
          </cell>
          <cell r="C11" t="e">
            <v>#N/A</v>
          </cell>
          <cell r="D11" t="e">
            <v>#N/A</v>
          </cell>
          <cell r="E11" t="str">
            <v>ENE-JUN 10</v>
          </cell>
          <cell r="F11" t="str">
            <v>ENE-JUN 11</v>
          </cell>
          <cell r="G11" t="str">
            <v>ENE-JUN 12</v>
          </cell>
          <cell r="H11" t="str">
            <v>ENE-JUN 13</v>
          </cell>
          <cell r="I11" t="e">
            <v>#N/A</v>
          </cell>
          <cell r="J11" t="e">
            <v>#N/A</v>
          </cell>
          <cell r="K11">
            <v>0.58333333333333337</v>
          </cell>
          <cell r="L11">
            <v>0.53061224489795922</v>
          </cell>
          <cell r="M11">
            <v>0.65789473684210531</v>
          </cell>
          <cell r="N11">
            <v>0.6216216216216216</v>
          </cell>
          <cell r="O11" t="e">
            <v>#N/A</v>
          </cell>
          <cell r="P11" t="e">
            <v>#N/A</v>
          </cell>
          <cell r="Q11">
            <v>0.27083333333333331</v>
          </cell>
          <cell r="R11">
            <v>0.40816326530612246</v>
          </cell>
          <cell r="S11">
            <v>0.55263157894736847</v>
          </cell>
          <cell r="T11">
            <v>0.56756756756756754</v>
          </cell>
          <cell r="U11" t="e">
            <v>#N/A</v>
          </cell>
          <cell r="V11" t="e">
            <v>#N/A</v>
          </cell>
          <cell r="W11">
            <v>0.20833333333333334</v>
          </cell>
          <cell r="X11">
            <v>0.26530612244897961</v>
          </cell>
          <cell r="Y11">
            <v>0.52631578947368418</v>
          </cell>
          <cell r="Z11">
            <v>0.51351351351351349</v>
          </cell>
          <cell r="AA11" t="e">
            <v>#N/A</v>
          </cell>
          <cell r="AB11" t="e">
            <v>#N/A</v>
          </cell>
          <cell r="AC11">
            <v>0.58333333333333337</v>
          </cell>
          <cell r="AD11">
            <v>0.55102040816326525</v>
          </cell>
          <cell r="AE11">
            <v>0.65789473684210531</v>
          </cell>
          <cell r="AF11">
            <v>0.72972972972972971</v>
          </cell>
        </row>
        <row r="12">
          <cell r="A12" t="str">
            <v>Ing. En Sistemas Computacionales</v>
          </cell>
          <cell r="B12" t="str">
            <v>CARRERA</v>
          </cell>
          <cell r="C12" t="str">
            <v>ENE-JUN 10</v>
          </cell>
          <cell r="D12" t="str">
            <v>AGO-DIC 10</v>
          </cell>
          <cell r="E12" t="str">
            <v>ENE-JUN 11</v>
          </cell>
          <cell r="F12" t="str">
            <v>ENE-JUN 12</v>
          </cell>
          <cell r="G12" t="str">
            <v>ENE-JUN 13</v>
          </cell>
          <cell r="H12" t="str">
            <v>AGO-DIC 13</v>
          </cell>
          <cell r="I12">
            <v>0.46236559139784944</v>
          </cell>
          <cell r="J12">
            <v>0.32608695652173914</v>
          </cell>
          <cell r="K12">
            <v>0.30656934306569344</v>
          </cell>
          <cell r="L12">
            <v>0.46575342465753422</v>
          </cell>
          <cell r="M12">
            <v>0.41428571428571431</v>
          </cell>
          <cell r="N12">
            <v>0.12949640287769784</v>
          </cell>
          <cell r="O12">
            <v>0.26881720430107525</v>
          </cell>
          <cell r="P12">
            <v>0.17391304347826086</v>
          </cell>
          <cell r="Q12">
            <v>0.21897810218978103</v>
          </cell>
          <cell r="R12">
            <v>0.33561643835616439</v>
          </cell>
          <cell r="S12">
            <v>0.2857142857142857</v>
          </cell>
          <cell r="T12">
            <v>0.1223021582733813</v>
          </cell>
          <cell r="U12">
            <v>0.24731182795698925</v>
          </cell>
          <cell r="V12">
            <v>0.17391304347826086</v>
          </cell>
          <cell r="W12">
            <v>0.13868613138686131</v>
          </cell>
          <cell r="X12">
            <v>0.30136986301369861</v>
          </cell>
          <cell r="Y12">
            <v>0.25714285714285712</v>
          </cell>
          <cell r="Z12">
            <v>0.1079136690647482</v>
          </cell>
          <cell r="AA12">
            <v>0.4838709677419355</v>
          </cell>
          <cell r="AB12">
            <v>0.34782608695652173</v>
          </cell>
          <cell r="AC12">
            <v>0.31386861313868614</v>
          </cell>
          <cell r="AD12">
            <v>0.5</v>
          </cell>
          <cell r="AE12">
            <v>0.4642857142857143</v>
          </cell>
          <cell r="AF12">
            <v>0.38848920863309355</v>
          </cell>
        </row>
        <row r="13">
          <cell r="A13" t="str">
            <v>Ingeniería Bioquímica</v>
          </cell>
          <cell r="B13" t="str">
            <v>CARRERA</v>
          </cell>
          <cell r="C13" t="str">
            <v>AGO-DIC 08</v>
          </cell>
          <cell r="D13" t="str">
            <v>AGO-DIC 09</v>
          </cell>
          <cell r="E13" t="str">
            <v>AGO-DIC 10</v>
          </cell>
          <cell r="F13" t="str">
            <v>AGO-DIC 11</v>
          </cell>
          <cell r="G13" t="str">
            <v>AGO-DIC 12</v>
          </cell>
          <cell r="H13" t="str">
            <v>AGO-DIC 13</v>
          </cell>
          <cell r="I13">
            <v>0.46938775510204084</v>
          </cell>
          <cell r="J13">
            <v>0.65217391304347827</v>
          </cell>
          <cell r="K13">
            <v>0.61224489795918369</v>
          </cell>
          <cell r="L13">
            <v>0.62745098039215685</v>
          </cell>
          <cell r="M13">
            <v>0.57999999999999996</v>
          </cell>
          <cell r="N13">
            <v>0.39215686274509803</v>
          </cell>
          <cell r="O13">
            <v>0.26530612244897961</v>
          </cell>
          <cell r="P13">
            <v>0.54347826086956519</v>
          </cell>
          <cell r="Q13">
            <v>0.46938775510204084</v>
          </cell>
          <cell r="R13">
            <v>0.47058823529411764</v>
          </cell>
          <cell r="S13">
            <v>0.42</v>
          </cell>
          <cell r="T13">
            <v>0.39215686274509803</v>
          </cell>
          <cell r="U13">
            <v>0.22448979591836735</v>
          </cell>
          <cell r="V13">
            <v>0.45652173913043476</v>
          </cell>
          <cell r="W13">
            <v>0.2857142857142857</v>
          </cell>
          <cell r="X13">
            <v>0.27450980392156865</v>
          </cell>
          <cell r="Y13">
            <v>0.4</v>
          </cell>
          <cell r="Z13">
            <v>0.37254901960784315</v>
          </cell>
          <cell r="AA13">
            <v>0.46938775510204084</v>
          </cell>
          <cell r="AB13">
            <v>0.65217391304347827</v>
          </cell>
          <cell r="AC13">
            <v>0.61224489795918369</v>
          </cell>
          <cell r="AD13">
            <v>0.62745098039215685</v>
          </cell>
          <cell r="AE13">
            <v>0.68</v>
          </cell>
          <cell r="AF13">
            <v>0.76470588235294112</v>
          </cell>
        </row>
        <row r="14">
          <cell r="A14" t="str">
            <v>Ingeniero en Electrónica</v>
          </cell>
          <cell r="B14" t="str">
            <v>CARRERA</v>
          </cell>
          <cell r="C14" t="str">
            <v>ENE-JUN 09</v>
          </cell>
          <cell r="D14" t="str">
            <v>AGO-DIC 09</v>
          </cell>
          <cell r="E14" t="str">
            <v>ENE-JUN 10</v>
          </cell>
          <cell r="F14" t="str">
            <v>ENE-JUN 11</v>
          </cell>
          <cell r="G14" t="str">
            <v>ENE-JUN 12</v>
          </cell>
          <cell r="H14" t="str">
            <v>ENE-JUN 13</v>
          </cell>
          <cell r="I14">
            <v>0.54545454545454541</v>
          </cell>
          <cell r="J14">
            <v>0.2857142857142857</v>
          </cell>
          <cell r="K14">
            <v>0.5977011494252874</v>
          </cell>
          <cell r="L14">
            <v>0.35483870967741937</v>
          </cell>
          <cell r="M14">
            <v>0.39436619718309857</v>
          </cell>
          <cell r="N14">
            <v>0.3888888888888889</v>
          </cell>
          <cell r="O14">
            <v>0.27272727272727271</v>
          </cell>
          <cell r="P14">
            <v>8.5714285714285715E-2</v>
          </cell>
          <cell r="Q14">
            <v>0.37931034482758619</v>
          </cell>
          <cell r="R14">
            <v>0.24193548387096775</v>
          </cell>
          <cell r="S14">
            <v>0.15492957746478872</v>
          </cell>
          <cell r="T14">
            <v>0.27777777777777779</v>
          </cell>
          <cell r="U14">
            <v>0.25</v>
          </cell>
          <cell r="V14">
            <v>8.5714285714285715E-2</v>
          </cell>
          <cell r="W14">
            <v>0.26436781609195403</v>
          </cell>
          <cell r="X14">
            <v>0.17741935483870969</v>
          </cell>
          <cell r="Y14">
            <v>0.12676056338028169</v>
          </cell>
          <cell r="Z14">
            <v>0.27777777777777779</v>
          </cell>
          <cell r="AA14">
            <v>0.54545454545454541</v>
          </cell>
          <cell r="AB14">
            <v>0.37142857142857144</v>
          </cell>
          <cell r="AC14">
            <v>0.60919540229885061</v>
          </cell>
          <cell r="AD14">
            <v>0.37096774193548387</v>
          </cell>
          <cell r="AE14">
            <v>0.46478873239436619</v>
          </cell>
          <cell r="AF14">
            <v>0.51851851851851849</v>
          </cell>
        </row>
        <row r="15">
          <cell r="A15" t="str">
            <v>Matemáticas Aplicadas</v>
          </cell>
          <cell r="B15" t="str">
            <v>CARRERA</v>
          </cell>
          <cell r="C15" t="e">
            <v>#N/A</v>
          </cell>
          <cell r="D15" t="str">
            <v>ENE-JUN 09</v>
          </cell>
          <cell r="E15" t="str">
            <v>ENE-JUN 10</v>
          </cell>
          <cell r="F15" t="str">
            <v>ENE-JUN 11</v>
          </cell>
          <cell r="G15" t="str">
            <v>ENE-JUN 12</v>
          </cell>
          <cell r="H15" t="str">
            <v>ENE-JUN 13</v>
          </cell>
          <cell r="I15" t="e">
            <v>#N/A</v>
          </cell>
          <cell r="J15">
            <v>0.4</v>
          </cell>
          <cell r="K15">
            <v>0.17857142857142858</v>
          </cell>
          <cell r="L15">
            <v>0.21212121212121213</v>
          </cell>
          <cell r="M15">
            <v>0.18181818181818182</v>
          </cell>
          <cell r="N15">
            <v>0.37931034482758619</v>
          </cell>
          <cell r="O15" t="e">
            <v>#N/A</v>
          </cell>
          <cell r="P15">
            <v>0.12</v>
          </cell>
          <cell r="Q15">
            <v>0</v>
          </cell>
          <cell r="R15">
            <v>0.15151515151515152</v>
          </cell>
          <cell r="S15">
            <v>0.15151515151515152</v>
          </cell>
          <cell r="T15">
            <v>0.31034482758620691</v>
          </cell>
          <cell r="U15" t="e">
            <v>#N/A</v>
          </cell>
          <cell r="V15">
            <v>0.08</v>
          </cell>
          <cell r="W15">
            <v>0</v>
          </cell>
          <cell r="X15">
            <v>0.15151515151515152</v>
          </cell>
          <cell r="Y15">
            <v>0.15151515151515152</v>
          </cell>
          <cell r="Z15">
            <v>0.27586206896551724</v>
          </cell>
          <cell r="AA15" t="e">
            <v>#N/A</v>
          </cell>
          <cell r="AB15">
            <v>0.48</v>
          </cell>
          <cell r="AC15">
            <v>0.17857142857142858</v>
          </cell>
          <cell r="AD15">
            <v>0.24242424242424243</v>
          </cell>
          <cell r="AE15">
            <v>0.30303030303030304</v>
          </cell>
          <cell r="AF15">
            <v>0.44827586206896552</v>
          </cell>
        </row>
        <row r="16">
          <cell r="A16" t="str">
            <v>Tecnologías de Información</v>
          </cell>
          <cell r="B16" t="str">
            <v>CARRERA</v>
          </cell>
          <cell r="C16" t="e">
            <v>#N/A</v>
          </cell>
          <cell r="D16" t="str">
            <v>ENE-JUN 09</v>
          </cell>
          <cell r="E16" t="str">
            <v>ENE-JUN 10</v>
          </cell>
          <cell r="F16" t="str">
            <v>ENE-JUN 11</v>
          </cell>
          <cell r="G16" t="str">
            <v>ENE-JUN 12</v>
          </cell>
          <cell r="H16" t="str">
            <v>ENE-JUN 13</v>
          </cell>
          <cell r="I16" t="e">
            <v>#N/A</v>
          </cell>
          <cell r="J16">
            <v>0.27906976744186046</v>
          </cell>
          <cell r="K16">
            <v>0.34146341463414637</v>
          </cell>
          <cell r="L16">
            <v>0.35772357723577236</v>
          </cell>
          <cell r="M16">
            <v>0.30973451327433627</v>
          </cell>
          <cell r="N16">
            <v>0.22535211267605634</v>
          </cell>
          <cell r="O16" t="e">
            <v>#N/A</v>
          </cell>
          <cell r="P16">
            <v>0.17054263565891473</v>
          </cell>
          <cell r="Q16">
            <v>0.30081300813008133</v>
          </cell>
          <cell r="R16">
            <v>0.23577235772357724</v>
          </cell>
          <cell r="S16">
            <v>0.20353982300884957</v>
          </cell>
          <cell r="T16">
            <v>0.18309859154929578</v>
          </cell>
          <cell r="U16" t="e">
            <v>#N/A</v>
          </cell>
          <cell r="V16">
            <v>0.10852713178294573</v>
          </cell>
          <cell r="W16">
            <v>0.21138211382113822</v>
          </cell>
          <cell r="X16">
            <v>6.5040650406504072E-2</v>
          </cell>
          <cell r="Y16">
            <v>0.17699115044247787</v>
          </cell>
          <cell r="Z16">
            <v>0.18309859154929578</v>
          </cell>
          <cell r="AA16" t="e">
            <v>#N/A</v>
          </cell>
          <cell r="AB16">
            <v>0.2868217054263566</v>
          </cell>
          <cell r="AC16">
            <v>0.34959349593495936</v>
          </cell>
          <cell r="AD16">
            <v>0.3902439024390244</v>
          </cell>
          <cell r="AE16">
            <v>0.38938053097345132</v>
          </cell>
          <cell r="AF16">
            <v>0.46478873239436619</v>
          </cell>
        </row>
        <row r="17">
          <cell r="A17" t="str">
            <v>C.C. DE LA SALUD</v>
          </cell>
          <cell r="B17" t="str">
            <v>CENTRO</v>
          </cell>
          <cell r="C17" t="str">
            <v>ENE-JUN 11</v>
          </cell>
          <cell r="D17" t="str">
            <v>AGO-DIC 11</v>
          </cell>
          <cell r="E17" t="str">
            <v>ENE-JUN 12</v>
          </cell>
          <cell r="F17" t="str">
            <v>AGO-DIC 12</v>
          </cell>
          <cell r="G17" t="str">
            <v>ENE-JUN 13</v>
          </cell>
          <cell r="H17" t="str">
            <v>AGO-DIC 13</v>
          </cell>
          <cell r="I17">
            <v>0.78446115288220553</v>
          </cell>
          <cell r="J17">
            <v>0.55319148936170215</v>
          </cell>
          <cell r="K17">
            <v>0.79586563307493541</v>
          </cell>
          <cell r="L17">
            <v>0.61224489795918369</v>
          </cell>
          <cell r="M17">
            <v>0.78464818763326227</v>
          </cell>
          <cell r="N17">
            <v>0.7142857142857143</v>
          </cell>
          <cell r="O17">
            <v>0.60651629072681701</v>
          </cell>
          <cell r="P17">
            <v>0.53191489361702127</v>
          </cell>
          <cell r="Q17">
            <v>0.50129198966408273</v>
          </cell>
          <cell r="R17">
            <v>0.53061224489795922</v>
          </cell>
          <cell r="S17">
            <v>0.5863539445628998</v>
          </cell>
          <cell r="T17">
            <v>0.5714285714285714</v>
          </cell>
          <cell r="U17">
            <v>0.44862155388471175</v>
          </cell>
          <cell r="V17">
            <v>0.34042553191489361</v>
          </cell>
          <cell r="W17">
            <v>0.42377260981912146</v>
          </cell>
          <cell r="X17">
            <v>0.36734693877551022</v>
          </cell>
          <cell r="Y17">
            <v>0.50533049040511724</v>
          </cell>
          <cell r="Z17">
            <v>0.38775510204081631</v>
          </cell>
          <cell r="AA17">
            <v>0.79949874686716793</v>
          </cell>
          <cell r="AB17">
            <v>0.61702127659574468</v>
          </cell>
          <cell r="AC17">
            <v>0.81653746770025837</v>
          </cell>
          <cell r="AD17">
            <v>0.73469387755102045</v>
          </cell>
          <cell r="AE17">
            <v>0.81876332622601278</v>
          </cell>
          <cell r="AF17">
            <v>0.79591836734693877</v>
          </cell>
        </row>
        <row r="18">
          <cell r="A18" t="str">
            <v>Cultura Física y Deporte</v>
          </cell>
          <cell r="B18" t="str">
            <v>CARRERA</v>
          </cell>
          <cell r="C18" t="e">
            <v>#N/A</v>
          </cell>
          <cell r="D18" t="e">
            <v>#N/A</v>
          </cell>
          <cell r="E18" t="e">
            <v>#N/A</v>
          </cell>
          <cell r="F18" t="e">
            <v>#N/A</v>
          </cell>
          <cell r="G18" t="e">
            <v>#N/A</v>
          </cell>
          <cell r="H18" t="str">
            <v>ENE-JUN 12</v>
          </cell>
          <cell r="I18" t="e">
            <v>#N/A</v>
          </cell>
          <cell r="J18" t="e">
            <v>#N/A</v>
          </cell>
          <cell r="K18" t="e">
            <v>#N/A</v>
          </cell>
          <cell r="L18" t="e">
            <v>#N/A</v>
          </cell>
          <cell r="M18" t="e">
            <v>#N/A</v>
          </cell>
          <cell r="N18">
            <v>0.77551020408163263</v>
          </cell>
          <cell r="O18" t="e">
            <v>#N/A</v>
          </cell>
          <cell r="P18" t="e">
            <v>#N/A</v>
          </cell>
          <cell r="Q18" t="e">
            <v>#N/A</v>
          </cell>
          <cell r="R18" t="e">
            <v>#N/A</v>
          </cell>
          <cell r="S18" t="e">
            <v>#N/A</v>
          </cell>
          <cell r="T18">
            <v>0.5714285714285714</v>
          </cell>
          <cell r="U18" t="e">
            <v>#N/A</v>
          </cell>
          <cell r="V18" t="e">
            <v>#N/A</v>
          </cell>
          <cell r="W18" t="e">
            <v>#N/A</v>
          </cell>
          <cell r="X18" t="e">
            <v>#N/A</v>
          </cell>
          <cell r="Y18" t="e">
            <v>#N/A</v>
          </cell>
          <cell r="Z18">
            <v>0.44897959183673469</v>
          </cell>
          <cell r="AA18" t="e">
            <v>#N/A</v>
          </cell>
          <cell r="AB18" t="e">
            <v>#N/A</v>
          </cell>
          <cell r="AC18" t="e">
            <v>#N/A</v>
          </cell>
          <cell r="AD18" t="e">
            <v>#N/A</v>
          </cell>
          <cell r="AE18" t="e">
            <v>#N/A</v>
          </cell>
          <cell r="AF18">
            <v>0.79591836734693877</v>
          </cell>
        </row>
        <row r="19">
          <cell r="A19" t="str">
            <v>Enfermería</v>
          </cell>
          <cell r="B19" t="str">
            <v>CARRERA</v>
          </cell>
          <cell r="C19" t="str">
            <v>ENE-JUN 10</v>
          </cell>
          <cell r="D19" t="str">
            <v>AGO-DIC 10</v>
          </cell>
          <cell r="E19" t="str">
            <v>ENE-JUN 11</v>
          </cell>
          <cell r="F19" t="str">
            <v>AGO-DIC 11</v>
          </cell>
          <cell r="G19" t="str">
            <v>ENE-JUN 12</v>
          </cell>
          <cell r="H19" t="str">
            <v>AGO-DIC 12</v>
          </cell>
          <cell r="I19">
            <v>0.71153846153846156</v>
          </cell>
          <cell r="J19">
            <v>0.55319148936170215</v>
          </cell>
          <cell r="K19">
            <v>0.84313725490196079</v>
          </cell>
          <cell r="L19">
            <v>0.61224489795918369</v>
          </cell>
          <cell r="M19">
            <v>0.69791666666666663</v>
          </cell>
          <cell r="N19">
            <v>0.7142857142857143</v>
          </cell>
          <cell r="O19">
            <v>0.53846153846153844</v>
          </cell>
          <cell r="P19">
            <v>0.53191489361702127</v>
          </cell>
          <cell r="Q19">
            <v>0.70588235294117652</v>
          </cell>
          <cell r="R19">
            <v>0.53061224489795922</v>
          </cell>
          <cell r="S19">
            <v>0.5</v>
          </cell>
          <cell r="T19">
            <v>0.5714285714285714</v>
          </cell>
          <cell r="U19">
            <v>0.23076923076923078</v>
          </cell>
          <cell r="V19">
            <v>0.34042553191489361</v>
          </cell>
          <cell r="W19">
            <v>0.49019607843137253</v>
          </cell>
          <cell r="X19">
            <v>0.36734693877551022</v>
          </cell>
          <cell r="Y19">
            <v>0.36458333333333331</v>
          </cell>
          <cell r="Z19">
            <v>0.38775510204081631</v>
          </cell>
          <cell r="AA19">
            <v>0.71153846153846156</v>
          </cell>
          <cell r="AB19">
            <v>0.61702127659574468</v>
          </cell>
          <cell r="AC19">
            <v>0.90196078431372551</v>
          </cell>
          <cell r="AD19">
            <v>0.73469387755102045</v>
          </cell>
          <cell r="AE19">
            <v>0.76041666666666663</v>
          </cell>
          <cell r="AF19">
            <v>0.79591836734693877</v>
          </cell>
        </row>
        <row r="20">
          <cell r="A20" t="str">
            <v>Médico Cirujano</v>
          </cell>
          <cell r="B20" t="str">
            <v>CARRERA</v>
          </cell>
          <cell r="C20" t="e">
            <v>#N/A</v>
          </cell>
          <cell r="D20" t="str">
            <v>ENE-JUN 07</v>
          </cell>
          <cell r="E20" t="str">
            <v>ENE-JUN 08</v>
          </cell>
          <cell r="F20" t="str">
            <v>ENE-JUN 09</v>
          </cell>
          <cell r="G20" t="str">
            <v>ENE-JUN 10</v>
          </cell>
          <cell r="H20" t="str">
            <v>ENE-JUN 11</v>
          </cell>
          <cell r="I20" t="e">
            <v>#N/A</v>
          </cell>
          <cell r="J20">
            <v>0.74193548387096775</v>
          </cell>
          <cell r="K20">
            <v>0.7010309278350515</v>
          </cell>
          <cell r="L20">
            <v>0.88118811881188119</v>
          </cell>
          <cell r="M20">
            <v>0.82</v>
          </cell>
          <cell r="N20">
            <v>0.81372549019607843</v>
          </cell>
          <cell r="O20" t="e">
            <v>#N/A</v>
          </cell>
          <cell r="P20">
            <v>0.74193548387096775</v>
          </cell>
          <cell r="Q20">
            <v>0.7010309278350515</v>
          </cell>
          <cell r="R20">
            <v>0.5643564356435643</v>
          </cell>
          <cell r="S20">
            <v>0.3</v>
          </cell>
          <cell r="T20">
            <v>0.49019607843137253</v>
          </cell>
          <cell r="U20" t="e">
            <v>#N/A</v>
          </cell>
          <cell r="V20">
            <v>0.56989247311827962</v>
          </cell>
          <cell r="W20">
            <v>0.67010309278350511</v>
          </cell>
          <cell r="X20">
            <v>0.52475247524752477</v>
          </cell>
          <cell r="Y20">
            <v>0.28999999999999998</v>
          </cell>
          <cell r="Z20">
            <v>0.46078431372549017</v>
          </cell>
          <cell r="AA20" t="e">
            <v>#N/A</v>
          </cell>
          <cell r="AB20">
            <v>0.80645161290322576</v>
          </cell>
          <cell r="AC20">
            <v>0.92783505154639179</v>
          </cell>
          <cell r="AD20">
            <v>0.8910891089108911</v>
          </cell>
          <cell r="AE20">
            <v>0.82</v>
          </cell>
          <cell r="AF20">
            <v>0.83333333333333337</v>
          </cell>
        </row>
        <row r="21">
          <cell r="A21" t="str">
            <v>Médico Estomatólogo</v>
          </cell>
          <cell r="B21" t="str">
            <v>CARRERA</v>
          </cell>
          <cell r="C21" t="str">
            <v>ENE-JUN 07</v>
          </cell>
          <cell r="D21" t="str">
            <v>ENE-JUN 08</v>
          </cell>
          <cell r="E21" t="str">
            <v>ENE-JUN 09</v>
          </cell>
          <cell r="F21" t="str">
            <v>ENE- JUN10</v>
          </cell>
          <cell r="G21" t="str">
            <v>ENE-JUN 11</v>
          </cell>
          <cell r="H21" t="str">
            <v>ENE-JUN 12</v>
          </cell>
          <cell r="I21">
            <v>0.5714285714285714</v>
          </cell>
          <cell r="J21">
            <v>0.62745098039215685</v>
          </cell>
          <cell r="K21">
            <v>0.8</v>
          </cell>
          <cell r="L21">
            <v>0.82692307692307687</v>
          </cell>
          <cell r="M21">
            <v>0.84</v>
          </cell>
          <cell r="N21">
            <v>0.8</v>
          </cell>
          <cell r="O21">
            <v>0.5714285714285714</v>
          </cell>
          <cell r="P21">
            <v>0.62745098039215685</v>
          </cell>
          <cell r="Q21">
            <v>0.57999999999999996</v>
          </cell>
          <cell r="R21">
            <v>0.67307692307692313</v>
          </cell>
          <cell r="S21">
            <v>0.54</v>
          </cell>
          <cell r="T21">
            <v>0.54</v>
          </cell>
          <cell r="U21">
            <v>0.5714285714285714</v>
          </cell>
          <cell r="V21">
            <v>0.62745098039215685</v>
          </cell>
          <cell r="W21">
            <v>0.48</v>
          </cell>
          <cell r="X21">
            <v>0.65384615384615385</v>
          </cell>
          <cell r="Y21">
            <v>0.5</v>
          </cell>
          <cell r="Z21">
            <v>0.48</v>
          </cell>
          <cell r="AA21">
            <v>0.93877551020408168</v>
          </cell>
          <cell r="AB21">
            <v>0.84313725490196079</v>
          </cell>
          <cell r="AC21">
            <v>0.82</v>
          </cell>
          <cell r="AD21">
            <v>0.82692307692307687</v>
          </cell>
          <cell r="AE21">
            <v>0.9</v>
          </cell>
          <cell r="AF21">
            <v>0.84</v>
          </cell>
        </row>
        <row r="22">
          <cell r="A22" t="str">
            <v>Nutrición</v>
          </cell>
          <cell r="B22" t="str">
            <v>CARRERA</v>
          </cell>
          <cell r="C22" t="e">
            <v>#N/A</v>
          </cell>
          <cell r="D22" t="str">
            <v>ENE-JUN  08</v>
          </cell>
          <cell r="E22" t="str">
            <v>ENE-JUN 09</v>
          </cell>
          <cell r="F22" t="str">
            <v>ENE-JUN 10</v>
          </cell>
          <cell r="G22" t="str">
            <v>ENE-JUN 11</v>
          </cell>
          <cell r="H22" t="str">
            <v>ENE-JUN 12</v>
          </cell>
          <cell r="I22" t="e">
            <v>#N/A</v>
          </cell>
          <cell r="J22">
            <v>0.87755102040816324</v>
          </cell>
          <cell r="K22">
            <v>0.78</v>
          </cell>
          <cell r="L22">
            <v>0.86274509803921573</v>
          </cell>
          <cell r="M22">
            <v>0.88</v>
          </cell>
          <cell r="N22">
            <v>0.88235294117647056</v>
          </cell>
          <cell r="O22" t="e">
            <v>#N/A</v>
          </cell>
          <cell r="P22">
            <v>0.75510204081632648</v>
          </cell>
          <cell r="Q22">
            <v>0.64</v>
          </cell>
          <cell r="R22">
            <v>0.6470588235294118</v>
          </cell>
          <cell r="S22">
            <v>0.74</v>
          </cell>
          <cell r="T22">
            <v>0.72549019607843135</v>
          </cell>
          <cell r="U22" t="e">
            <v>#N/A</v>
          </cell>
          <cell r="V22">
            <v>0.73469387755102045</v>
          </cell>
          <cell r="W22">
            <v>0.54</v>
          </cell>
          <cell r="X22">
            <v>0.47058823529411764</v>
          </cell>
          <cell r="Y22">
            <v>0.62</v>
          </cell>
          <cell r="Z22">
            <v>0.70588235294117652</v>
          </cell>
          <cell r="AA22" t="e">
            <v>#N/A</v>
          </cell>
          <cell r="AB22">
            <v>0.89795918367346939</v>
          </cell>
          <cell r="AC22">
            <v>0.78</v>
          </cell>
          <cell r="AD22">
            <v>0.90196078431372551</v>
          </cell>
          <cell r="AE22">
            <v>0.9</v>
          </cell>
          <cell r="AF22">
            <v>0.90196078431372551</v>
          </cell>
        </row>
        <row r="23">
          <cell r="A23" t="str">
            <v>Optometría</v>
          </cell>
          <cell r="B23" t="str">
            <v>CARRERA</v>
          </cell>
          <cell r="C23" t="str">
            <v>AGO-DIC 07</v>
          </cell>
          <cell r="D23" t="str">
            <v>AGO-DIC 08</v>
          </cell>
          <cell r="E23" t="str">
            <v>AGO-DIC 09</v>
          </cell>
          <cell r="F23" t="str">
            <v>AGO-DIC 10</v>
          </cell>
          <cell r="G23" t="str">
            <v>AGO-DIC 11</v>
          </cell>
          <cell r="H23" t="str">
            <v>AGO-DIC 12</v>
          </cell>
          <cell r="I23">
            <v>0.61224489795918369</v>
          </cell>
          <cell r="J23">
            <v>0.76595744680851063</v>
          </cell>
          <cell r="K23">
            <v>0.64</v>
          </cell>
          <cell r="L23">
            <v>0.59183673469387754</v>
          </cell>
          <cell r="M23">
            <v>0.60416666666666663</v>
          </cell>
          <cell r="N23">
            <v>0.79591836734693877</v>
          </cell>
          <cell r="O23">
            <v>0.61224489795918369</v>
          </cell>
          <cell r="P23">
            <v>0.63829787234042556</v>
          </cell>
          <cell r="Q23">
            <v>0.56000000000000005</v>
          </cell>
          <cell r="R23">
            <v>0.46938775510204084</v>
          </cell>
          <cell r="S23">
            <v>0.25</v>
          </cell>
          <cell r="T23">
            <v>0.69387755102040816</v>
          </cell>
          <cell r="U23">
            <v>0.48979591836734693</v>
          </cell>
          <cell r="V23">
            <v>0.44680851063829785</v>
          </cell>
          <cell r="W23">
            <v>0.5</v>
          </cell>
          <cell r="X23">
            <v>0.26530612244897961</v>
          </cell>
          <cell r="Y23">
            <v>0.1875</v>
          </cell>
          <cell r="Z23">
            <v>0.59183673469387754</v>
          </cell>
          <cell r="AA23">
            <v>0.87755102040816324</v>
          </cell>
          <cell r="AB23">
            <v>0.76595744680851063</v>
          </cell>
          <cell r="AC23">
            <v>0.68</v>
          </cell>
          <cell r="AD23">
            <v>0.65306122448979587</v>
          </cell>
          <cell r="AE23">
            <v>0.625</v>
          </cell>
          <cell r="AF23">
            <v>0.83673469387755106</v>
          </cell>
        </row>
        <row r="24">
          <cell r="A24" t="str">
            <v>Salud Pública</v>
          </cell>
          <cell r="B24" t="str">
            <v>CARRERA</v>
          </cell>
          <cell r="C24" t="e">
            <v>#N/A</v>
          </cell>
          <cell r="D24" t="e">
            <v>#N/A</v>
          </cell>
          <cell r="E24" t="e">
            <v>#N/A</v>
          </cell>
          <cell r="F24" t="str">
            <v>ENE-JUN 09</v>
          </cell>
          <cell r="G24" t="str">
            <v>ENE-JUN 11</v>
          </cell>
          <cell r="H24" t="str">
            <v>ENE-JUN 12</v>
          </cell>
          <cell r="I24" t="e">
            <v>#N/A</v>
          </cell>
          <cell r="J24" t="e">
            <v>#N/A</v>
          </cell>
          <cell r="K24" t="e">
            <v>#N/A</v>
          </cell>
          <cell r="L24">
            <v>0.61363636363636365</v>
          </cell>
          <cell r="M24">
            <v>0.66666666666666663</v>
          </cell>
          <cell r="N24">
            <v>0.66666666666666663</v>
          </cell>
          <cell r="O24" t="e">
            <v>#N/A</v>
          </cell>
          <cell r="P24" t="e">
            <v>#N/A</v>
          </cell>
          <cell r="Q24" t="e">
            <v>#N/A</v>
          </cell>
          <cell r="R24">
            <v>0.61363636363636365</v>
          </cell>
          <cell r="S24">
            <v>0.4358974358974359</v>
          </cell>
          <cell r="T24">
            <v>0.54545454545454541</v>
          </cell>
          <cell r="U24" t="e">
            <v>#N/A</v>
          </cell>
          <cell r="V24" t="e">
            <v>#N/A</v>
          </cell>
          <cell r="W24" t="e">
            <v>#N/A</v>
          </cell>
          <cell r="X24">
            <v>0.11363636363636363</v>
          </cell>
          <cell r="Y24">
            <v>0.30769230769230771</v>
          </cell>
          <cell r="Z24">
            <v>0.36363636363636365</v>
          </cell>
          <cell r="AA24" t="e">
            <v>#N/A</v>
          </cell>
          <cell r="AB24" t="e">
            <v>#N/A</v>
          </cell>
          <cell r="AC24" t="e">
            <v>#N/A</v>
          </cell>
          <cell r="AD24">
            <v>0.61363636363636365</v>
          </cell>
          <cell r="AE24">
            <v>0.66666666666666663</v>
          </cell>
          <cell r="AF24">
            <v>0.69696969696969702</v>
          </cell>
        </row>
        <row r="25">
          <cell r="A25" t="str">
            <v>Terapia Física</v>
          </cell>
          <cell r="B25" t="str">
            <v>CARRERA</v>
          </cell>
          <cell r="C25" t="e">
            <v>#N/A</v>
          </cell>
          <cell r="D25" t="e">
            <v>#N/A</v>
          </cell>
          <cell r="E25" t="str">
            <v>AGO-DIC 09</v>
          </cell>
          <cell r="F25" t="str">
            <v>AGO-DIC 10</v>
          </cell>
          <cell r="G25" t="str">
            <v>AGO-DIC 11</v>
          </cell>
          <cell r="H25" t="str">
            <v>AGO-DIC 12</v>
          </cell>
          <cell r="I25" t="e">
            <v>#N/A</v>
          </cell>
          <cell r="J25" t="e">
            <v>#N/A</v>
          </cell>
          <cell r="K25">
            <v>0.82352941176470584</v>
          </cell>
          <cell r="L25">
            <v>0.88</v>
          </cell>
          <cell r="M25">
            <v>0.8571428571428571</v>
          </cell>
          <cell r="N25">
            <v>0.87179487179487181</v>
          </cell>
          <cell r="O25" t="e">
            <v>#N/A</v>
          </cell>
          <cell r="P25" t="e">
            <v>#N/A</v>
          </cell>
          <cell r="Q25">
            <v>0.76470588235294112</v>
          </cell>
          <cell r="R25">
            <v>0.78</v>
          </cell>
          <cell r="S25">
            <v>0.7142857142857143</v>
          </cell>
          <cell r="T25">
            <v>0.84615384615384615</v>
          </cell>
          <cell r="U25" t="e">
            <v>#N/A</v>
          </cell>
          <cell r="V25" t="e">
            <v>#N/A</v>
          </cell>
          <cell r="W25">
            <v>0.60784313725490191</v>
          </cell>
          <cell r="X25">
            <v>0.76</v>
          </cell>
          <cell r="Y25">
            <v>0.67346938775510201</v>
          </cell>
          <cell r="Z25">
            <v>0.82051282051282048</v>
          </cell>
          <cell r="AA25" t="e">
            <v>#N/A</v>
          </cell>
          <cell r="AB25" t="e">
            <v>#N/A</v>
          </cell>
          <cell r="AC25">
            <v>0.82352941176470584</v>
          </cell>
          <cell r="AD25">
            <v>0.88</v>
          </cell>
          <cell r="AE25">
            <v>0.8571428571428571</v>
          </cell>
          <cell r="AF25">
            <v>0.89743589743589747</v>
          </cell>
        </row>
        <row r="26">
          <cell r="A26" t="str">
            <v>C.C. DISEÑO Y DE LA CONSTRUCCION</v>
          </cell>
          <cell r="B26" t="str">
            <v>CENTRO</v>
          </cell>
          <cell r="C26" t="str">
            <v>ENE-JUN 11</v>
          </cell>
          <cell r="D26" t="str">
            <v>AGO-DIC 11</v>
          </cell>
          <cell r="E26" t="str">
            <v>ENE-JUN 12</v>
          </cell>
          <cell r="F26" t="str">
            <v>AGO-DIC 12</v>
          </cell>
          <cell r="G26" t="str">
            <v>ENE-JUN 13</v>
          </cell>
          <cell r="H26" t="str">
            <v>AGO-DIC 13</v>
          </cell>
          <cell r="I26">
            <v>0.64615384615384619</v>
          </cell>
          <cell r="J26">
            <v>0.67659574468085104</v>
          </cell>
          <cell r="K26">
            <v>0.70558375634517767</v>
          </cell>
          <cell r="L26">
            <v>0.69198312236286919</v>
          </cell>
          <cell r="M26">
            <v>0.70792079207920788</v>
          </cell>
          <cell r="N26">
            <v>0.52707581227436828</v>
          </cell>
          <cell r="O26">
            <v>0.45128205128205129</v>
          </cell>
          <cell r="P26">
            <v>0.4</v>
          </cell>
          <cell r="Q26">
            <v>0.4720812182741117</v>
          </cell>
          <cell r="R26">
            <v>0.41350210970464135</v>
          </cell>
          <cell r="S26">
            <v>0.5544554455445545</v>
          </cell>
          <cell r="T26">
            <v>0.3971119133574007</v>
          </cell>
          <cell r="U26">
            <v>0.27179487179487177</v>
          </cell>
          <cell r="V26">
            <v>0.25531914893617019</v>
          </cell>
          <cell r="W26">
            <v>0.32487309644670048</v>
          </cell>
          <cell r="X26">
            <v>0.29957805907172996</v>
          </cell>
          <cell r="Y26">
            <v>0.42079207920792078</v>
          </cell>
          <cell r="Z26">
            <v>0.32129963898916969</v>
          </cell>
          <cell r="AA26">
            <v>0.69230769230769229</v>
          </cell>
          <cell r="AB26">
            <v>0.73191489361702122</v>
          </cell>
          <cell r="AC26">
            <v>0.76142131979695427</v>
          </cell>
          <cell r="AD26">
            <v>0.76793248945147674</v>
          </cell>
          <cell r="AE26">
            <v>0.80693069306930698</v>
          </cell>
          <cell r="AF26">
            <v>0.75451263537906132</v>
          </cell>
        </row>
        <row r="27">
          <cell r="A27" t="str">
            <v>Arquitectura</v>
          </cell>
          <cell r="B27" t="str">
            <v>CARRERA</v>
          </cell>
          <cell r="C27" t="str">
            <v>ENE-JUN 11</v>
          </cell>
          <cell r="D27" t="str">
            <v>AGO-DIC 11</v>
          </cell>
          <cell r="E27" t="str">
            <v>ENE-JUN 12</v>
          </cell>
          <cell r="F27" t="str">
            <v>AGO-DIC 12</v>
          </cell>
          <cell r="G27" t="str">
            <v>ENE-JUN 13</v>
          </cell>
          <cell r="H27" t="str">
            <v>AGO-DIC 13</v>
          </cell>
          <cell r="I27">
            <v>0.74358974358974361</v>
          </cell>
          <cell r="J27">
            <v>0.72499999999999998</v>
          </cell>
          <cell r="K27">
            <v>0.75</v>
          </cell>
          <cell r="L27">
            <v>0.77500000000000002</v>
          </cell>
          <cell r="M27">
            <v>0.77500000000000002</v>
          </cell>
          <cell r="N27">
            <v>0.72499999999999998</v>
          </cell>
          <cell r="O27">
            <v>0.35897435897435898</v>
          </cell>
          <cell r="P27">
            <v>0.3</v>
          </cell>
          <cell r="Q27">
            <v>0.45</v>
          </cell>
          <cell r="R27">
            <v>0.57499999999999996</v>
          </cell>
          <cell r="S27">
            <v>0.55000000000000004</v>
          </cell>
          <cell r="T27">
            <v>0.4</v>
          </cell>
          <cell r="U27">
            <v>0.23076923076923078</v>
          </cell>
          <cell r="V27">
            <v>0.22500000000000001</v>
          </cell>
          <cell r="W27">
            <v>0.3</v>
          </cell>
          <cell r="X27">
            <v>0.45</v>
          </cell>
          <cell r="Y27">
            <v>0.35</v>
          </cell>
          <cell r="Z27">
            <v>0.3</v>
          </cell>
          <cell r="AA27">
            <v>0.82051282051282048</v>
          </cell>
          <cell r="AB27">
            <v>0.85</v>
          </cell>
          <cell r="AC27">
            <v>0.85</v>
          </cell>
          <cell r="AD27">
            <v>0.8</v>
          </cell>
          <cell r="AE27">
            <v>0.82499999999999996</v>
          </cell>
          <cell r="AF27">
            <v>0.875</v>
          </cell>
        </row>
        <row r="28">
          <cell r="A28" t="str">
            <v>Diseño de Interiores</v>
          </cell>
          <cell r="B28" t="str">
            <v>CARRERA</v>
          </cell>
          <cell r="C28" t="str">
            <v>AGO-DIC 08</v>
          </cell>
          <cell r="D28" t="str">
            <v>AGO-DIC 09</v>
          </cell>
          <cell r="E28" t="str">
            <v>AGO-DIC 10</v>
          </cell>
          <cell r="F28" t="str">
            <v>AGO-DIC 11</v>
          </cell>
          <cell r="G28" t="str">
            <v>AGO-DIC 12</v>
          </cell>
          <cell r="H28" t="str">
            <v>AGO-DIC 13</v>
          </cell>
          <cell r="I28">
            <v>0.53846153846153844</v>
          </cell>
          <cell r="J28">
            <v>0.61538461538461542</v>
          </cell>
          <cell r="K28">
            <v>0.5</v>
          </cell>
          <cell r="L28">
            <v>0.7</v>
          </cell>
          <cell r="M28">
            <v>0.55000000000000004</v>
          </cell>
          <cell r="N28">
            <v>0.30769230769230771</v>
          </cell>
          <cell r="O28">
            <v>0.38461538461538464</v>
          </cell>
          <cell r="P28">
            <v>0.30769230769230771</v>
          </cell>
          <cell r="Q28">
            <v>0.26315789473684209</v>
          </cell>
          <cell r="R28">
            <v>0.35</v>
          </cell>
          <cell r="S28">
            <v>0.125</v>
          </cell>
          <cell r="T28">
            <v>0.30769230769230771</v>
          </cell>
          <cell r="U28">
            <v>0.23076923076923078</v>
          </cell>
          <cell r="V28">
            <v>0.23076923076923078</v>
          </cell>
          <cell r="W28">
            <v>7.8947368421052627E-2</v>
          </cell>
          <cell r="X28">
            <v>0.125</v>
          </cell>
          <cell r="Y28">
            <v>7.4999999999999997E-2</v>
          </cell>
          <cell r="Z28">
            <v>0.30769230769230771</v>
          </cell>
          <cell r="AA28">
            <v>0.61538461538461542</v>
          </cell>
          <cell r="AB28">
            <v>0.66666666666666663</v>
          </cell>
          <cell r="AC28">
            <v>0.65789473684210531</v>
          </cell>
          <cell r="AD28">
            <v>0.72499999999999998</v>
          </cell>
          <cell r="AE28">
            <v>0.625</v>
          </cell>
          <cell r="AF28">
            <v>0.66666666666666663</v>
          </cell>
        </row>
        <row r="29">
          <cell r="A29" t="str">
            <v>Diseño de Moda en Indumentaria y Textiles</v>
          </cell>
          <cell r="B29" t="str">
            <v>CARRERA</v>
          </cell>
          <cell r="C29" t="str">
            <v>ENE-JUN 11</v>
          </cell>
          <cell r="D29" t="str">
            <v>AGO-DIC 11</v>
          </cell>
          <cell r="E29" t="str">
            <v>ENE-JUN 12</v>
          </cell>
          <cell r="F29" t="str">
            <v>AGO-DIC 12</v>
          </cell>
          <cell r="G29" t="str">
            <v>ENE-JUN 13</v>
          </cell>
          <cell r="H29" t="str">
            <v>AGO-DIC 13</v>
          </cell>
          <cell r="I29">
            <v>0.70270270270270274</v>
          </cell>
          <cell r="J29">
            <v>0.7</v>
          </cell>
          <cell r="K29">
            <v>0.79487179487179482</v>
          </cell>
          <cell r="L29">
            <v>0.82051282051282048</v>
          </cell>
          <cell r="M29">
            <v>0.66666666666666663</v>
          </cell>
          <cell r="N29">
            <v>0.68292682926829273</v>
          </cell>
          <cell r="O29">
            <v>0.51351351351351349</v>
          </cell>
          <cell r="P29">
            <v>0.5</v>
          </cell>
          <cell r="Q29">
            <v>0.5641025641025641</v>
          </cell>
          <cell r="R29">
            <v>0.48717948717948717</v>
          </cell>
          <cell r="S29">
            <v>0.4358974358974359</v>
          </cell>
          <cell r="T29">
            <v>0.63414634146341464</v>
          </cell>
          <cell r="U29">
            <v>0.27027027027027029</v>
          </cell>
          <cell r="V29">
            <v>0.35</v>
          </cell>
          <cell r="W29">
            <v>0.33333333333333331</v>
          </cell>
          <cell r="X29">
            <v>0.33333333333333331</v>
          </cell>
          <cell r="Y29">
            <v>0.25641025641025639</v>
          </cell>
          <cell r="Z29">
            <v>0.41463414634146339</v>
          </cell>
          <cell r="AA29">
            <v>0.70270270270270274</v>
          </cell>
          <cell r="AB29">
            <v>0.77500000000000002</v>
          </cell>
          <cell r="AC29">
            <v>0.82051282051282048</v>
          </cell>
          <cell r="AD29">
            <v>0.92307692307692313</v>
          </cell>
          <cell r="AE29">
            <v>0.82051282051282048</v>
          </cell>
          <cell r="AF29">
            <v>0.82926829268292679</v>
          </cell>
        </row>
        <row r="30">
          <cell r="A30" t="str">
            <v>Diseño Gráfico</v>
          </cell>
          <cell r="B30" t="str">
            <v>CARRERA</v>
          </cell>
          <cell r="C30" t="str">
            <v>ENE-JUN 11</v>
          </cell>
          <cell r="D30" t="str">
            <v>AGO-DIC 11</v>
          </cell>
          <cell r="E30" t="str">
            <v>ENE-JUN 12</v>
          </cell>
          <cell r="F30" t="str">
            <v>AGO-DIC 12</v>
          </cell>
          <cell r="G30" t="str">
            <v>ENE-JUN 13</v>
          </cell>
          <cell r="H30" t="str">
            <v>AGO-DIC 13</v>
          </cell>
          <cell r="I30">
            <v>0.65</v>
          </cell>
          <cell r="J30">
            <v>0.64102564102564108</v>
          </cell>
          <cell r="K30">
            <v>0.6</v>
          </cell>
          <cell r="L30">
            <v>0.7</v>
          </cell>
          <cell r="M30">
            <v>0.55000000000000004</v>
          </cell>
          <cell r="N30">
            <v>0.7</v>
          </cell>
          <cell r="O30">
            <v>0.55000000000000004</v>
          </cell>
          <cell r="P30">
            <v>0.41025641025641024</v>
          </cell>
          <cell r="Q30">
            <v>0.45</v>
          </cell>
          <cell r="R30">
            <v>0.47499999999999998</v>
          </cell>
          <cell r="S30">
            <v>0.47499999999999998</v>
          </cell>
          <cell r="T30">
            <v>0.57499999999999996</v>
          </cell>
          <cell r="U30">
            <v>0.3</v>
          </cell>
          <cell r="V30">
            <v>0.25641025641025639</v>
          </cell>
          <cell r="W30">
            <v>0.35</v>
          </cell>
          <cell r="X30">
            <v>0.3</v>
          </cell>
          <cell r="Y30">
            <v>0.42499999999999999</v>
          </cell>
          <cell r="Z30">
            <v>0.55000000000000004</v>
          </cell>
          <cell r="AA30">
            <v>0.7</v>
          </cell>
          <cell r="AB30">
            <v>0.64102564102564108</v>
          </cell>
          <cell r="AC30">
            <v>0.625</v>
          </cell>
          <cell r="AD30">
            <v>0.75</v>
          </cell>
          <cell r="AE30">
            <v>0.75</v>
          </cell>
          <cell r="AF30">
            <v>0.8</v>
          </cell>
        </row>
        <row r="31">
          <cell r="A31" t="str">
            <v>Diseño Industrial</v>
          </cell>
          <cell r="B31" t="str">
            <v>CARRERA</v>
          </cell>
          <cell r="C31" t="str">
            <v>AGO-DIC 09</v>
          </cell>
          <cell r="D31" t="str">
            <v>AGO-DIC 10</v>
          </cell>
          <cell r="E31" t="str">
            <v>AGO-DIC 11</v>
          </cell>
          <cell r="F31" t="str">
            <v>AGO-DIC 12</v>
          </cell>
          <cell r="G31" t="str">
            <v>AGO-DIC 13</v>
          </cell>
          <cell r="H31" t="str">
            <v>AGO-DIC 13</v>
          </cell>
          <cell r="I31">
            <v>0.61538461538461542</v>
          </cell>
          <cell r="J31">
            <v>0.67500000000000004</v>
          </cell>
          <cell r="K31">
            <v>0.76923076923076927</v>
          </cell>
          <cell r="L31">
            <v>0.71794871794871795</v>
          </cell>
          <cell r="M31">
            <v>0.5</v>
          </cell>
          <cell r="N31">
            <v>0.28947368421052633</v>
          </cell>
          <cell r="O31">
            <v>0.23076923076923078</v>
          </cell>
          <cell r="P31">
            <v>0.47499999999999998</v>
          </cell>
          <cell r="Q31">
            <v>0.51282051282051277</v>
          </cell>
          <cell r="R31">
            <v>0.35897435897435898</v>
          </cell>
          <cell r="S31">
            <v>0.35</v>
          </cell>
          <cell r="T31">
            <v>0.15789473684210525</v>
          </cell>
          <cell r="U31">
            <v>0.15384615384615385</v>
          </cell>
          <cell r="V31">
            <v>0.22500000000000001</v>
          </cell>
          <cell r="W31">
            <v>0.41025641025641024</v>
          </cell>
          <cell r="X31">
            <v>0.23076923076923078</v>
          </cell>
          <cell r="Y31">
            <v>0.25</v>
          </cell>
          <cell r="Z31">
            <v>7.8947368421052627E-2</v>
          </cell>
          <cell r="AA31">
            <v>0.61538461538461542</v>
          </cell>
          <cell r="AB31">
            <v>0.67500000000000004</v>
          </cell>
          <cell r="AC31">
            <v>0.82051282051282048</v>
          </cell>
          <cell r="AD31">
            <v>0.79487179487179482</v>
          </cell>
          <cell r="AE31">
            <v>0.625</v>
          </cell>
          <cell r="AF31">
            <v>0.57894736842105265</v>
          </cell>
        </row>
        <row r="32">
          <cell r="A32" t="str">
            <v>Ingeniería Civil</v>
          </cell>
          <cell r="B32" t="str">
            <v>CARRERA</v>
          </cell>
          <cell r="C32" t="str">
            <v>ENE-JUN 11</v>
          </cell>
          <cell r="D32" t="str">
            <v>AGO-DIC 11</v>
          </cell>
          <cell r="E32" t="str">
            <v>ENE-JUN 12</v>
          </cell>
          <cell r="F32" t="str">
            <v>AGO-DIC 12</v>
          </cell>
          <cell r="G32" t="str">
            <v>ENE-JUN 13</v>
          </cell>
          <cell r="H32" t="str">
            <v>AGO-DIC 13</v>
          </cell>
          <cell r="I32">
            <v>0.65</v>
          </cell>
          <cell r="J32">
            <v>0.51351351351351349</v>
          </cell>
          <cell r="K32">
            <v>0.73170731707317072</v>
          </cell>
          <cell r="L32">
            <v>0.58974358974358976</v>
          </cell>
          <cell r="M32">
            <v>0.92500000000000004</v>
          </cell>
          <cell r="N32">
            <v>0.46153846153846156</v>
          </cell>
          <cell r="O32">
            <v>0.45</v>
          </cell>
          <cell r="P32">
            <v>0.32432432432432434</v>
          </cell>
          <cell r="Q32">
            <v>0.31707317073170732</v>
          </cell>
          <cell r="R32">
            <v>0.46153846153846156</v>
          </cell>
          <cell r="S32">
            <v>0.72499999999999998</v>
          </cell>
          <cell r="T32">
            <v>0.33333333333333331</v>
          </cell>
          <cell r="U32">
            <v>0.375</v>
          </cell>
          <cell r="V32">
            <v>0.16216216216216217</v>
          </cell>
          <cell r="W32">
            <v>0.29268292682926828</v>
          </cell>
          <cell r="X32">
            <v>0.41025641025641024</v>
          </cell>
          <cell r="Y32">
            <v>0.67500000000000004</v>
          </cell>
          <cell r="Z32">
            <v>0.33333333333333331</v>
          </cell>
          <cell r="AA32">
            <v>0.7</v>
          </cell>
          <cell r="AB32">
            <v>0.56756756756756754</v>
          </cell>
          <cell r="AC32">
            <v>0.78048780487804881</v>
          </cell>
          <cell r="AD32">
            <v>0.71794871794871795</v>
          </cell>
          <cell r="AE32">
            <v>0.95</v>
          </cell>
          <cell r="AF32">
            <v>0.89743589743589747</v>
          </cell>
        </row>
        <row r="33">
          <cell r="A33" t="str">
            <v>Urbanismo</v>
          </cell>
          <cell r="B33" t="str">
            <v>CARRERA</v>
          </cell>
          <cell r="C33" t="e">
            <v>#N/A</v>
          </cell>
          <cell r="D33" t="str">
            <v>ENE-JUN 09</v>
          </cell>
          <cell r="E33" t="str">
            <v>ENE-JUN 10</v>
          </cell>
          <cell r="F33" t="str">
            <v>ENE-JUN 11</v>
          </cell>
          <cell r="G33" t="str">
            <v>ENE-JUN 12</v>
          </cell>
          <cell r="H33" t="str">
            <v>ENE-JUN 13</v>
          </cell>
          <cell r="I33" t="e">
            <v>#N/A</v>
          </cell>
          <cell r="J33">
            <v>0.5</v>
          </cell>
          <cell r="K33">
            <v>0.48648648648648651</v>
          </cell>
          <cell r="L33">
            <v>0.48717948717948717</v>
          </cell>
          <cell r="M33">
            <v>0.64864864864864868</v>
          </cell>
          <cell r="N33">
            <v>0.62790697674418605</v>
          </cell>
          <cell r="O33" t="e">
            <v>#N/A</v>
          </cell>
          <cell r="P33">
            <v>0.34210526315789475</v>
          </cell>
          <cell r="Q33">
            <v>0.27027027027027029</v>
          </cell>
          <cell r="R33">
            <v>0.38461538461538464</v>
          </cell>
          <cell r="S33">
            <v>0.59459459459459463</v>
          </cell>
          <cell r="T33">
            <v>0.58139534883720934</v>
          </cell>
          <cell r="U33" t="e">
            <v>#N/A</v>
          </cell>
          <cell r="V33">
            <v>0.15789473684210525</v>
          </cell>
          <cell r="W33">
            <v>0.13513513513513514</v>
          </cell>
          <cell r="X33">
            <v>0.17948717948717949</v>
          </cell>
          <cell r="Y33">
            <v>0.35135135135135137</v>
          </cell>
          <cell r="Z33">
            <v>0.39534883720930231</v>
          </cell>
          <cell r="AA33" t="e">
            <v>#N/A</v>
          </cell>
          <cell r="AB33">
            <v>0.55263157894736847</v>
          </cell>
          <cell r="AC33">
            <v>0.51351351351351349</v>
          </cell>
          <cell r="AD33">
            <v>0.53846153846153844</v>
          </cell>
          <cell r="AE33">
            <v>0.72972972972972971</v>
          </cell>
          <cell r="AF33">
            <v>0.69767441860465118</v>
          </cell>
        </row>
        <row r="34">
          <cell r="A34" t="str">
            <v>C.C. ECONOMICAS ADMINISTRATIVAS</v>
          </cell>
          <cell r="B34" t="str">
            <v>CENTRO</v>
          </cell>
          <cell r="C34" t="str">
            <v>ENE-JUN 11</v>
          </cell>
          <cell r="D34" t="str">
            <v>AGO-DIC 11</v>
          </cell>
          <cell r="E34" t="str">
            <v>ENE-JUN 12</v>
          </cell>
          <cell r="F34" t="str">
            <v>AGO-DIC 12</v>
          </cell>
          <cell r="G34" t="str">
            <v>ENE-JUN 13</v>
          </cell>
          <cell r="H34" t="str">
            <v>AGO-DIC 13</v>
          </cell>
          <cell r="I34">
            <v>0.81045751633986929</v>
          </cell>
          <cell r="J34">
            <v>0.68038740920096852</v>
          </cell>
          <cell r="K34">
            <v>0.79045092838196285</v>
          </cell>
          <cell r="L34">
            <v>0.69077306733167088</v>
          </cell>
          <cell r="M34">
            <v>0.72020725388601037</v>
          </cell>
          <cell r="N34">
            <v>0.62841530054644812</v>
          </cell>
          <cell r="O34">
            <v>0.64052287581699341</v>
          </cell>
          <cell r="P34">
            <v>0.5423728813559322</v>
          </cell>
          <cell r="Q34">
            <v>0.67108753315649872</v>
          </cell>
          <cell r="R34">
            <v>0.56109725685785539</v>
          </cell>
          <cell r="S34">
            <v>0.60880829015544047</v>
          </cell>
          <cell r="T34">
            <v>0.52732240437158473</v>
          </cell>
          <cell r="U34">
            <v>0.37037037037037035</v>
          </cell>
          <cell r="V34">
            <v>0.21549636803874092</v>
          </cell>
          <cell r="W34">
            <v>0.44562334217506633</v>
          </cell>
          <cell r="X34">
            <v>0.35162094763092272</v>
          </cell>
          <cell r="Y34">
            <v>0.40932642487046633</v>
          </cell>
          <cell r="Z34">
            <v>0.30327868852459017</v>
          </cell>
          <cell r="AA34">
            <v>0.83877995642701531</v>
          </cell>
          <cell r="AB34">
            <v>0.75786924939467315</v>
          </cell>
          <cell r="AC34">
            <v>0.83289124668435011</v>
          </cell>
          <cell r="AD34">
            <v>0.79052369077306728</v>
          </cell>
          <cell r="AE34">
            <v>0.82124352331606221</v>
          </cell>
          <cell r="AF34">
            <v>0.80327868852459017</v>
          </cell>
        </row>
        <row r="35">
          <cell r="A35" t="str">
            <v>Administración de Empresas</v>
          </cell>
          <cell r="B35" t="str">
            <v>CARRERA</v>
          </cell>
          <cell r="C35" t="str">
            <v>ENE-JUN 11</v>
          </cell>
          <cell r="D35" t="str">
            <v>AGO-DIC 11</v>
          </cell>
          <cell r="E35" t="str">
            <v>ENE-JUN 12</v>
          </cell>
          <cell r="F35" t="str">
            <v>AGO-DIC 12</v>
          </cell>
          <cell r="G35" t="str">
            <v>ENE-JUN 13</v>
          </cell>
          <cell r="H35" t="str">
            <v>AGO-DIC 13</v>
          </cell>
          <cell r="I35">
            <v>0.75510204081632648</v>
          </cell>
          <cell r="J35">
            <v>0.76249999999999996</v>
          </cell>
          <cell r="K35">
            <v>0.625</v>
          </cell>
          <cell r="L35">
            <v>0.72448979591836737</v>
          </cell>
          <cell r="M35">
            <v>0.61702127659574468</v>
          </cell>
          <cell r="N35">
            <v>0.78</v>
          </cell>
          <cell r="O35">
            <v>0.63265306122448983</v>
          </cell>
          <cell r="P35">
            <v>0.625</v>
          </cell>
          <cell r="Q35">
            <v>0.57499999999999996</v>
          </cell>
          <cell r="R35">
            <v>0.6428571428571429</v>
          </cell>
          <cell r="S35">
            <v>0.46808510638297873</v>
          </cell>
          <cell r="T35">
            <v>0.71</v>
          </cell>
          <cell r="U35">
            <v>0.32653061224489793</v>
          </cell>
          <cell r="V35">
            <v>0.41249999999999998</v>
          </cell>
          <cell r="W35">
            <v>0.32500000000000001</v>
          </cell>
          <cell r="X35">
            <v>0.55102040816326525</v>
          </cell>
          <cell r="Y35">
            <v>0.23404255319148937</v>
          </cell>
          <cell r="Z35">
            <v>0.6</v>
          </cell>
          <cell r="AA35">
            <v>0.79591836734693877</v>
          </cell>
          <cell r="AB35">
            <v>0.78749999999999998</v>
          </cell>
          <cell r="AC35">
            <v>0.65</v>
          </cell>
          <cell r="AD35">
            <v>0.77551020408163263</v>
          </cell>
          <cell r="AE35">
            <v>0.74468085106382975</v>
          </cell>
          <cell r="AF35">
            <v>0.86</v>
          </cell>
        </row>
        <row r="36">
          <cell r="A36" t="str">
            <v>Administración de producción y servicios</v>
          </cell>
          <cell r="B36" t="str">
            <v>CARRERA</v>
          </cell>
          <cell r="C36" t="e">
            <v>#N/A</v>
          </cell>
          <cell r="D36" t="e">
            <v>#N/A</v>
          </cell>
          <cell r="E36" t="e">
            <v>#N/A</v>
          </cell>
          <cell r="F36" t="e">
            <v>#N/A</v>
          </cell>
          <cell r="G36" t="str">
            <v>AGO-DIC 12</v>
          </cell>
          <cell r="H36" t="str">
            <v>AGO-DIC 13</v>
          </cell>
          <cell r="I36" t="e">
            <v>#N/A</v>
          </cell>
          <cell r="J36" t="e">
            <v>#N/A</v>
          </cell>
          <cell r="K36" t="e">
            <v>#N/A</v>
          </cell>
          <cell r="L36" t="e">
            <v>#N/A</v>
          </cell>
          <cell r="M36">
            <v>0.73684210526315785</v>
          </cell>
          <cell r="N36">
            <v>0.70833333333333337</v>
          </cell>
          <cell r="O36" t="e">
            <v>#N/A</v>
          </cell>
          <cell r="P36" t="e">
            <v>#N/A</v>
          </cell>
          <cell r="Q36" t="e">
            <v>#N/A</v>
          </cell>
          <cell r="R36" t="e">
            <v>#N/A</v>
          </cell>
          <cell r="S36">
            <v>0.63157894736842102</v>
          </cell>
          <cell r="T36">
            <v>0.70833333333333337</v>
          </cell>
          <cell r="U36" t="e">
            <v>#N/A</v>
          </cell>
          <cell r="V36" t="e">
            <v>#N/A</v>
          </cell>
          <cell r="W36" t="e">
            <v>#N/A</v>
          </cell>
          <cell r="X36" t="e">
            <v>#N/A</v>
          </cell>
          <cell r="Y36">
            <v>0.21052631578947367</v>
          </cell>
          <cell r="Z36">
            <v>0.54166666666666663</v>
          </cell>
          <cell r="AA36" t="e">
            <v>#N/A</v>
          </cell>
          <cell r="AB36" t="e">
            <v>#N/A</v>
          </cell>
          <cell r="AC36" t="e">
            <v>#N/A</v>
          </cell>
          <cell r="AD36" t="e">
            <v>#N/A</v>
          </cell>
          <cell r="AE36">
            <v>0.81578947368421051</v>
          </cell>
          <cell r="AF36">
            <v>0.83333333333333337</v>
          </cell>
        </row>
        <row r="37">
          <cell r="A37" t="str">
            <v>Administración Financiera</v>
          </cell>
          <cell r="B37" t="str">
            <v>CARRERA</v>
          </cell>
          <cell r="C37" t="str">
            <v>ENE-JUN 08</v>
          </cell>
          <cell r="D37" t="str">
            <v>ENE-JUN09</v>
          </cell>
          <cell r="E37" t="str">
            <v>ENE-JUN 10</v>
          </cell>
          <cell r="F37" t="str">
            <v>ENE-JUN 11</v>
          </cell>
          <cell r="G37" t="str">
            <v>ENE-JUN 12</v>
          </cell>
          <cell r="H37" t="str">
            <v>ENE-JUN 13</v>
          </cell>
          <cell r="I37">
            <v>0.85416666666666663</v>
          </cell>
          <cell r="J37">
            <v>0.8</v>
          </cell>
          <cell r="K37">
            <v>0.9</v>
          </cell>
          <cell r="L37">
            <v>0.80392156862745101</v>
          </cell>
          <cell r="M37">
            <v>0.85416666666666663</v>
          </cell>
          <cell r="N37">
            <v>0.77551020408163263</v>
          </cell>
          <cell r="O37">
            <v>0.83333333333333337</v>
          </cell>
          <cell r="P37">
            <v>0.64</v>
          </cell>
          <cell r="Q37">
            <v>0.66</v>
          </cell>
          <cell r="R37">
            <v>0.62745098039215685</v>
          </cell>
          <cell r="S37">
            <v>0.77083333333333337</v>
          </cell>
          <cell r="T37">
            <v>0.69387755102040816</v>
          </cell>
          <cell r="U37">
            <v>0.54166666666666663</v>
          </cell>
          <cell r="V37">
            <v>0.36</v>
          </cell>
          <cell r="W37">
            <v>0.44</v>
          </cell>
          <cell r="X37">
            <v>0.52941176470588236</v>
          </cell>
          <cell r="Y37">
            <v>0.54166666666666663</v>
          </cell>
          <cell r="Z37">
            <v>0.48979591836734693</v>
          </cell>
          <cell r="AA37">
            <v>0.85416666666666663</v>
          </cell>
          <cell r="AB37">
            <v>0.82</v>
          </cell>
          <cell r="AC37">
            <v>0.92</v>
          </cell>
          <cell r="AD37">
            <v>0.80392156862745101</v>
          </cell>
          <cell r="AE37">
            <v>0.875</v>
          </cell>
          <cell r="AF37">
            <v>0.87755102040816324</v>
          </cell>
        </row>
        <row r="38">
          <cell r="A38" t="str">
            <v>Contador Público</v>
          </cell>
          <cell r="B38" t="str">
            <v>CARRERA</v>
          </cell>
          <cell r="C38" t="str">
            <v>ENE-JUN 11</v>
          </cell>
          <cell r="D38" t="str">
            <v>AGO-DIC 11</v>
          </cell>
          <cell r="E38" t="str">
            <v>ENE-JUN 12</v>
          </cell>
          <cell r="F38" t="str">
            <v>AGO-DIC 12</v>
          </cell>
          <cell r="G38" t="str">
            <v>ENE-JUN 13</v>
          </cell>
          <cell r="H38" t="str">
            <v>AGO-DIC 13</v>
          </cell>
          <cell r="I38">
            <v>0.8902439024390244</v>
          </cell>
          <cell r="J38">
            <v>0.79012345679012341</v>
          </cell>
          <cell r="K38">
            <v>0.9</v>
          </cell>
          <cell r="L38">
            <v>0.80219780219780223</v>
          </cell>
          <cell r="M38">
            <v>0.83333333333333337</v>
          </cell>
          <cell r="N38">
            <v>0.70114942528735635</v>
          </cell>
          <cell r="O38">
            <v>0.68292682926829273</v>
          </cell>
          <cell r="P38">
            <v>0.67901234567901236</v>
          </cell>
          <cell r="Q38">
            <v>0.75555555555555554</v>
          </cell>
          <cell r="R38">
            <v>0.64835164835164838</v>
          </cell>
          <cell r="S38">
            <v>0.76666666666666672</v>
          </cell>
          <cell r="T38">
            <v>0.56321839080459768</v>
          </cell>
          <cell r="U38">
            <v>0.28048780487804881</v>
          </cell>
          <cell r="V38">
            <v>0.20987654320987653</v>
          </cell>
          <cell r="W38">
            <v>0.6</v>
          </cell>
          <cell r="X38">
            <v>0.46153846153846156</v>
          </cell>
          <cell r="Y38">
            <v>0.67777777777777781</v>
          </cell>
          <cell r="Z38">
            <v>0.27586206896551724</v>
          </cell>
          <cell r="AA38">
            <v>0.91463414634146345</v>
          </cell>
          <cell r="AB38">
            <v>0.81481481481481477</v>
          </cell>
          <cell r="AC38">
            <v>0.94444444444444442</v>
          </cell>
          <cell r="AD38">
            <v>0.86813186813186816</v>
          </cell>
          <cell r="AE38">
            <v>0.91111111111111109</v>
          </cell>
          <cell r="AF38">
            <v>0.87356321839080464</v>
          </cell>
        </row>
        <row r="39">
          <cell r="A39" t="str">
            <v>Economía</v>
          </cell>
          <cell r="B39" t="str">
            <v>CARRERA</v>
          </cell>
          <cell r="C39" t="str">
            <v>ENE-JUN 09</v>
          </cell>
          <cell r="D39" t="str">
            <v>ENE-JUN 10</v>
          </cell>
          <cell r="E39" t="str">
            <v>AGO-DIC 10</v>
          </cell>
          <cell r="F39" t="str">
            <v>AGO-DIC 11</v>
          </cell>
          <cell r="G39" t="str">
            <v>AGO-DIC 12</v>
          </cell>
          <cell r="H39" t="str">
            <v>AGO-DIC 13</v>
          </cell>
          <cell r="I39">
            <v>0.46808510638297873</v>
          </cell>
          <cell r="J39">
            <v>0.33333333333333331</v>
          </cell>
          <cell r="K39">
            <v>0.38636363636363635</v>
          </cell>
          <cell r="L39">
            <v>0.31578947368421051</v>
          </cell>
          <cell r="M39">
            <v>0.41666666666666669</v>
          </cell>
          <cell r="N39">
            <v>0.23076923076923078</v>
          </cell>
          <cell r="O39">
            <v>0.31914893617021278</v>
          </cell>
          <cell r="P39">
            <v>0.20833333333333334</v>
          </cell>
          <cell r="Q39">
            <v>0.25</v>
          </cell>
          <cell r="R39">
            <v>0.18421052631578946</v>
          </cell>
          <cell r="S39">
            <v>0.375</v>
          </cell>
          <cell r="T39">
            <v>0.23076923076923078</v>
          </cell>
          <cell r="U39">
            <v>0.25531914893617019</v>
          </cell>
          <cell r="V39">
            <v>0.14583333333333334</v>
          </cell>
          <cell r="W39">
            <v>9.0909090909090912E-2</v>
          </cell>
          <cell r="X39">
            <v>2.6315789473684209E-2</v>
          </cell>
          <cell r="Y39">
            <v>0.20833333333333334</v>
          </cell>
          <cell r="Z39">
            <v>0.15384615384615385</v>
          </cell>
          <cell r="AA39">
            <v>0.57446808510638303</v>
          </cell>
          <cell r="AB39">
            <v>0.33333333333333331</v>
          </cell>
          <cell r="AC39">
            <v>0.40909090909090912</v>
          </cell>
          <cell r="AD39">
            <v>0.57894736842105265</v>
          </cell>
          <cell r="AE39">
            <v>0.5</v>
          </cell>
          <cell r="AF39">
            <v>0.38461538461538464</v>
          </cell>
        </row>
        <row r="40">
          <cell r="A40" t="str">
            <v>Gestión Turística</v>
          </cell>
          <cell r="B40" t="str">
            <v>CARRERA</v>
          </cell>
          <cell r="C40" t="str">
            <v>ENE-JUN 11</v>
          </cell>
          <cell r="D40" t="str">
            <v>AGO-DIC 11</v>
          </cell>
          <cell r="E40" t="str">
            <v>ENE-JUN 12</v>
          </cell>
          <cell r="F40" t="str">
            <v>AGO-DIC 12</v>
          </cell>
          <cell r="G40" t="str">
            <v>ENE-JUN 13</v>
          </cell>
          <cell r="H40" t="str">
            <v>AGO-DIC 13</v>
          </cell>
          <cell r="I40">
            <v>0.73170731707317072</v>
          </cell>
          <cell r="J40">
            <v>0.61538461538461542</v>
          </cell>
          <cell r="K40">
            <v>0.78</v>
          </cell>
          <cell r="L40">
            <v>0.54</v>
          </cell>
          <cell r="M40">
            <v>0.67346938775510201</v>
          </cell>
          <cell r="N40">
            <v>0.41666666666666669</v>
          </cell>
          <cell r="O40">
            <v>0.48780487804878048</v>
          </cell>
          <cell r="P40">
            <v>0.38461538461538464</v>
          </cell>
          <cell r="Q40">
            <v>0.66</v>
          </cell>
          <cell r="R40">
            <v>0.38</v>
          </cell>
          <cell r="S40">
            <v>0.53061224489795922</v>
          </cell>
          <cell r="T40">
            <v>0.29166666666666669</v>
          </cell>
          <cell r="U40">
            <v>0.31707317073170732</v>
          </cell>
          <cell r="V40">
            <v>7.6923076923076927E-2</v>
          </cell>
          <cell r="W40">
            <v>0.34</v>
          </cell>
          <cell r="X40">
            <v>0.04</v>
          </cell>
          <cell r="Y40">
            <v>0.16326530612244897</v>
          </cell>
          <cell r="Z40">
            <v>2.0833333333333332E-2</v>
          </cell>
          <cell r="AA40">
            <v>0.80487804878048785</v>
          </cell>
          <cell r="AB40">
            <v>0.76923076923076927</v>
          </cell>
          <cell r="AC40">
            <v>0.84</v>
          </cell>
          <cell r="AD40">
            <v>0.72</v>
          </cell>
          <cell r="AE40">
            <v>0.81632653061224492</v>
          </cell>
          <cell r="AF40">
            <v>0.72916666666666663</v>
          </cell>
        </row>
        <row r="41">
          <cell r="A41" t="str">
            <v>Mercadotecnia</v>
          </cell>
          <cell r="B41" t="str">
            <v>CARRERA</v>
          </cell>
          <cell r="C41" t="str">
            <v>ENE-JUN 11</v>
          </cell>
          <cell r="D41" t="str">
            <v>AGO-DIC 11</v>
          </cell>
          <cell r="E41" t="str">
            <v>ENE-JUN 12</v>
          </cell>
          <cell r="F41" t="str">
            <v>AGO-DIC 12</v>
          </cell>
          <cell r="G41" t="str">
            <v>ENE-JUN 13</v>
          </cell>
          <cell r="H41" t="str">
            <v>AGO-DIC 13</v>
          </cell>
          <cell r="I41">
            <v>0.74757281553398058</v>
          </cell>
          <cell r="J41">
            <v>0.68</v>
          </cell>
          <cell r="K41">
            <v>0.71</v>
          </cell>
          <cell r="L41">
            <v>0.69387755102040816</v>
          </cell>
          <cell r="M41">
            <v>0.59</v>
          </cell>
          <cell r="N41">
            <v>0.46341463414634149</v>
          </cell>
          <cell r="O41">
            <v>0.5436893203883495</v>
          </cell>
          <cell r="P41">
            <v>0.5</v>
          </cell>
          <cell r="Q41">
            <v>0.57999999999999996</v>
          </cell>
          <cell r="R41">
            <v>0.46938775510204084</v>
          </cell>
          <cell r="S41">
            <v>0.49</v>
          </cell>
          <cell r="T41">
            <v>0.41463414634146339</v>
          </cell>
          <cell r="U41">
            <v>0.33980582524271846</v>
          </cell>
          <cell r="V41">
            <v>0.1</v>
          </cell>
          <cell r="W41">
            <v>0.38</v>
          </cell>
          <cell r="X41">
            <v>0.2857142857142857</v>
          </cell>
          <cell r="Y41">
            <v>0.36</v>
          </cell>
          <cell r="Z41">
            <v>0.14634146341463414</v>
          </cell>
          <cell r="AA41">
            <v>0.76699029126213591</v>
          </cell>
          <cell r="AB41">
            <v>0.84</v>
          </cell>
          <cell r="AC41">
            <v>0.77</v>
          </cell>
          <cell r="AD41">
            <v>0.81632653061224492</v>
          </cell>
          <cell r="AE41">
            <v>0.68</v>
          </cell>
          <cell r="AF41">
            <v>0.75609756097560976</v>
          </cell>
        </row>
        <row r="42">
          <cell r="A42" t="str">
            <v>Relaciones Industriales</v>
          </cell>
          <cell r="B42" t="str">
            <v>CARRERA</v>
          </cell>
          <cell r="C42" t="str">
            <v>ENE-JUN 11</v>
          </cell>
          <cell r="D42" t="str">
            <v>AGO-DIC 11</v>
          </cell>
          <cell r="E42" t="str">
            <v>ENE-JUN 12</v>
          </cell>
          <cell r="F42" t="str">
            <v>AGO-DIC 12</v>
          </cell>
          <cell r="G42" t="str">
            <v>ENE-JUN 13</v>
          </cell>
          <cell r="H42" t="str">
            <v>AGO-DIC 13</v>
          </cell>
          <cell r="I42">
            <v>0.87804878048780488</v>
          </cell>
          <cell r="J42">
            <v>0.77500000000000002</v>
          </cell>
          <cell r="K42">
            <v>0.83673469387755106</v>
          </cell>
          <cell r="L42">
            <v>0.66666666666666663</v>
          </cell>
          <cell r="M42">
            <v>0.86274509803921573</v>
          </cell>
          <cell r="N42">
            <v>0.72499999999999998</v>
          </cell>
          <cell r="O42">
            <v>0.70731707317073167</v>
          </cell>
          <cell r="P42">
            <v>0.52500000000000002</v>
          </cell>
          <cell r="Q42">
            <v>0.69387755102040816</v>
          </cell>
          <cell r="R42">
            <v>0.5490196078431373</v>
          </cell>
          <cell r="S42">
            <v>0.68627450980392157</v>
          </cell>
          <cell r="T42">
            <v>0.47499999999999998</v>
          </cell>
          <cell r="U42">
            <v>0.36585365853658536</v>
          </cell>
          <cell r="V42">
            <v>0.22500000000000001</v>
          </cell>
          <cell r="W42">
            <v>0.40816326530612246</v>
          </cell>
          <cell r="X42">
            <v>0.31372549019607843</v>
          </cell>
          <cell r="Y42">
            <v>0.35294117647058826</v>
          </cell>
          <cell r="Z42">
            <v>7.4999999999999997E-2</v>
          </cell>
          <cell r="AA42">
            <v>0.95121951219512191</v>
          </cell>
          <cell r="AB42">
            <v>0.82499999999999996</v>
          </cell>
          <cell r="AC42">
            <v>0.8571428571428571</v>
          </cell>
          <cell r="AD42">
            <v>0.84313725490196079</v>
          </cell>
          <cell r="AE42">
            <v>0.96078431372549022</v>
          </cell>
          <cell r="AF42">
            <v>0.9</v>
          </cell>
        </row>
        <row r="43">
          <cell r="A43" t="str">
            <v>C.C. SOCIALES Y HUMANIDADES</v>
          </cell>
          <cell r="B43" t="str">
            <v>CENTRO</v>
          </cell>
          <cell r="C43" t="str">
            <v>ENE-JUN 11</v>
          </cell>
          <cell r="D43" t="str">
            <v>AGO-DIC 11</v>
          </cell>
          <cell r="E43" t="str">
            <v>ENE-JUN 12</v>
          </cell>
          <cell r="F43" t="str">
            <v>AGO-DIC 12</v>
          </cell>
          <cell r="G43" t="str">
            <v>ENE-JUN 13</v>
          </cell>
          <cell r="H43" t="str">
            <v>AGO-DIC 13</v>
          </cell>
          <cell r="I43">
            <v>0.66139240506329111</v>
          </cell>
          <cell r="J43">
            <v>0.71186440677966101</v>
          </cell>
          <cell r="K43">
            <v>0.70793650793650797</v>
          </cell>
          <cell r="L43">
            <v>0.6966292134831461</v>
          </cell>
          <cell r="M43">
            <v>0.72857142857142854</v>
          </cell>
          <cell r="N43">
            <v>0.60619469026548678</v>
          </cell>
          <cell r="O43">
            <v>0.51898734177215189</v>
          </cell>
          <cell r="P43">
            <v>0.53107344632768361</v>
          </cell>
          <cell r="Q43">
            <v>0.54920634920634925</v>
          </cell>
          <cell r="R43">
            <v>0.6292134831460674</v>
          </cell>
          <cell r="S43">
            <v>0.60285714285714287</v>
          </cell>
          <cell r="T43">
            <v>0.53539823008849563</v>
          </cell>
          <cell r="U43">
            <v>0.379746835443038</v>
          </cell>
          <cell r="V43">
            <v>0.3728813559322034</v>
          </cell>
          <cell r="W43">
            <v>0.44126984126984126</v>
          </cell>
          <cell r="X43">
            <v>0.5</v>
          </cell>
          <cell r="Y43">
            <v>0.44571428571428573</v>
          </cell>
          <cell r="Z43">
            <v>0.44247787610619471</v>
          </cell>
          <cell r="AA43">
            <v>0.74683544303797467</v>
          </cell>
          <cell r="AB43">
            <v>0.77401129943502822</v>
          </cell>
          <cell r="AC43">
            <v>0.79365079365079361</v>
          </cell>
          <cell r="AD43">
            <v>0.7865168539325843</v>
          </cell>
          <cell r="AE43">
            <v>0.84</v>
          </cell>
          <cell r="AF43">
            <v>0.82743362831858402</v>
          </cell>
        </row>
        <row r="44">
          <cell r="A44" t="str">
            <v>Asesoría Psicopedagógica</v>
          </cell>
          <cell r="B44" t="str">
            <v>CARRERA</v>
          </cell>
          <cell r="C44" t="str">
            <v>ENE-JUN 08</v>
          </cell>
          <cell r="D44" t="str">
            <v>ENE-JUN 09</v>
          </cell>
          <cell r="E44" t="str">
            <v>ENE-JUN 10</v>
          </cell>
          <cell r="F44" t="str">
            <v>ENE-JUN 11</v>
          </cell>
          <cell r="G44" t="str">
            <v>ENE-JUN 12</v>
          </cell>
          <cell r="H44" t="str">
            <v>ENE-JUN 13</v>
          </cell>
          <cell r="I44">
            <v>0.78</v>
          </cell>
          <cell r="J44">
            <v>0.84</v>
          </cell>
          <cell r="K44">
            <v>0.72549019607843135</v>
          </cell>
          <cell r="L44">
            <v>0.77551020408163263</v>
          </cell>
          <cell r="M44">
            <v>0.76</v>
          </cell>
          <cell r="N44">
            <v>0.83673469387755106</v>
          </cell>
          <cell r="O44">
            <v>0.7</v>
          </cell>
          <cell r="P44">
            <v>0.74</v>
          </cell>
          <cell r="Q44">
            <v>0.50980392156862742</v>
          </cell>
          <cell r="R44">
            <v>0.67346938775510201</v>
          </cell>
          <cell r="S44">
            <v>0.64</v>
          </cell>
          <cell r="T44">
            <v>0.73469387755102045</v>
          </cell>
          <cell r="U44">
            <v>0.42</v>
          </cell>
          <cell r="V44">
            <v>0.38</v>
          </cell>
          <cell r="W44">
            <v>0.41176470588235292</v>
          </cell>
          <cell r="X44">
            <v>0.42857142857142855</v>
          </cell>
          <cell r="Y44">
            <v>0.56000000000000005</v>
          </cell>
          <cell r="Z44">
            <v>0.63265306122448983</v>
          </cell>
          <cell r="AA44">
            <v>0.8</v>
          </cell>
          <cell r="AB44">
            <v>0.86</v>
          </cell>
          <cell r="AC44">
            <v>0.76470588235294112</v>
          </cell>
          <cell r="AD44">
            <v>0.81632653061224492</v>
          </cell>
          <cell r="AE44">
            <v>0.8</v>
          </cell>
          <cell r="AF44">
            <v>0.89795918367346939</v>
          </cell>
        </row>
        <row r="45">
          <cell r="A45" t="str">
            <v>Ciencias Políticas y Admón. Públuca</v>
          </cell>
          <cell r="B45" t="str">
            <v>CARRERA</v>
          </cell>
          <cell r="C45" t="e">
            <v>#N/A</v>
          </cell>
          <cell r="D45" t="str">
            <v>ENE-JUN 09</v>
          </cell>
          <cell r="E45" t="str">
            <v>ENE-JUN 10</v>
          </cell>
          <cell r="F45" t="str">
            <v>ENE-JUN 11</v>
          </cell>
          <cell r="G45" t="str">
            <v>ENE-JUN 12</v>
          </cell>
          <cell r="H45" t="str">
            <v>ENE-JUN 13</v>
          </cell>
          <cell r="I45" t="e">
            <v>#N/A</v>
          </cell>
          <cell r="J45">
            <v>0.72916666666666663</v>
          </cell>
          <cell r="K45">
            <v>0.76595744680851063</v>
          </cell>
          <cell r="L45">
            <v>0.73469387755102045</v>
          </cell>
          <cell r="M45">
            <v>0.53061224489795922</v>
          </cell>
          <cell r="N45">
            <v>0.62222222222222223</v>
          </cell>
          <cell r="O45" t="e">
            <v>#N/A</v>
          </cell>
          <cell r="P45">
            <v>0.41666666666666669</v>
          </cell>
          <cell r="Q45">
            <v>0.7021276595744681</v>
          </cell>
          <cell r="R45">
            <v>0.55102040816326525</v>
          </cell>
          <cell r="S45">
            <v>0.36734693877551022</v>
          </cell>
          <cell r="T45">
            <v>0.48888888888888887</v>
          </cell>
          <cell r="U45" t="e">
            <v>#N/A</v>
          </cell>
          <cell r="V45">
            <v>0.33333333333333331</v>
          </cell>
          <cell r="W45">
            <v>0.42553191489361702</v>
          </cell>
          <cell r="X45">
            <v>0.36734693877551022</v>
          </cell>
          <cell r="Y45">
            <v>0.30612244897959184</v>
          </cell>
          <cell r="Z45">
            <v>0.22222222222222221</v>
          </cell>
          <cell r="AA45" t="e">
            <v>#N/A</v>
          </cell>
          <cell r="AB45">
            <v>0.75</v>
          </cell>
          <cell r="AC45">
            <v>0.76595744680851063</v>
          </cell>
          <cell r="AD45">
            <v>0.83673469387755106</v>
          </cell>
          <cell r="AE45">
            <v>0.61224489795918369</v>
          </cell>
          <cell r="AF45">
            <v>0.73333333333333328</v>
          </cell>
        </row>
        <row r="46">
          <cell r="A46" t="str">
            <v>Comunicación e Información</v>
          </cell>
          <cell r="B46" t="str">
            <v>CARRERA</v>
          </cell>
          <cell r="C46" t="str">
            <v>ENE-JUN 08</v>
          </cell>
          <cell r="D46" t="str">
            <v>ENE-JUN 09</v>
          </cell>
          <cell r="E46" t="str">
            <v>ENE-JUN 10</v>
          </cell>
          <cell r="F46" t="str">
            <v>ENE-JUN 11</v>
          </cell>
          <cell r="G46" t="str">
            <v>ENE-JUN 12</v>
          </cell>
          <cell r="H46" t="str">
            <v>ENE-JUN 13</v>
          </cell>
          <cell r="I46">
            <v>0.85365853658536583</v>
          </cell>
          <cell r="J46">
            <v>0.72</v>
          </cell>
          <cell r="K46">
            <v>0.85</v>
          </cell>
          <cell r="L46">
            <v>0.78048780487804881</v>
          </cell>
          <cell r="M46">
            <v>0.72499999999999998</v>
          </cell>
          <cell r="N46">
            <v>0.70731707317073167</v>
          </cell>
          <cell r="O46">
            <v>0.75609756097560976</v>
          </cell>
          <cell r="P46">
            <v>0.6</v>
          </cell>
          <cell r="Q46">
            <v>0.7</v>
          </cell>
          <cell r="R46">
            <v>0.48780487804878048</v>
          </cell>
          <cell r="S46">
            <v>0.5</v>
          </cell>
          <cell r="T46">
            <v>0.58536585365853655</v>
          </cell>
          <cell r="U46">
            <v>0.56097560975609762</v>
          </cell>
          <cell r="V46">
            <v>0.36</v>
          </cell>
          <cell r="W46">
            <v>0.4</v>
          </cell>
          <cell r="X46">
            <v>0.3902439024390244</v>
          </cell>
          <cell r="Y46">
            <v>0.375</v>
          </cell>
          <cell r="Z46">
            <v>0.34146341463414637</v>
          </cell>
          <cell r="AA46">
            <v>0.85365853658536583</v>
          </cell>
          <cell r="AB46">
            <v>0.74</v>
          </cell>
          <cell r="AC46">
            <v>0.85</v>
          </cell>
          <cell r="AD46">
            <v>0.80487804878048785</v>
          </cell>
          <cell r="AE46">
            <v>0.875</v>
          </cell>
          <cell r="AF46">
            <v>0.85365853658536583</v>
          </cell>
        </row>
        <row r="47">
          <cell r="A47" t="str">
            <v>Comunicación Organizacional</v>
          </cell>
          <cell r="B47" t="str">
            <v>CARRERA</v>
          </cell>
          <cell r="C47" t="e">
            <v>#N/A</v>
          </cell>
          <cell r="D47" t="str">
            <v>ENE-JUN 09</v>
          </cell>
          <cell r="E47" t="str">
            <v>ENE-JUN 10</v>
          </cell>
          <cell r="F47" t="str">
            <v>ENE-JUN 11</v>
          </cell>
          <cell r="G47" t="str">
            <v>ENE-JUN 12</v>
          </cell>
          <cell r="H47" t="str">
            <v>ENE-JUN 13</v>
          </cell>
          <cell r="I47" t="e">
            <v>#N/A</v>
          </cell>
          <cell r="J47">
            <v>0.8571428571428571</v>
          </cell>
          <cell r="K47">
            <v>0.7142857142857143</v>
          </cell>
          <cell r="L47">
            <v>0.77500000000000002</v>
          </cell>
          <cell r="M47">
            <v>0.8</v>
          </cell>
          <cell r="N47">
            <v>0.85365853658536583</v>
          </cell>
          <cell r="O47" t="e">
            <v>#N/A</v>
          </cell>
          <cell r="P47">
            <v>0.69387755102040816</v>
          </cell>
          <cell r="Q47">
            <v>0.59183673469387754</v>
          </cell>
          <cell r="R47">
            <v>0.65</v>
          </cell>
          <cell r="S47">
            <v>0.65</v>
          </cell>
          <cell r="T47">
            <v>0.78048780487804881</v>
          </cell>
          <cell r="U47" t="e">
            <v>#N/A</v>
          </cell>
          <cell r="V47">
            <v>0.2857142857142857</v>
          </cell>
          <cell r="W47">
            <v>0.32653061224489793</v>
          </cell>
          <cell r="X47">
            <v>0.52500000000000002</v>
          </cell>
          <cell r="Y47">
            <v>0.55000000000000004</v>
          </cell>
          <cell r="Z47">
            <v>0.51219512195121952</v>
          </cell>
          <cell r="AA47" t="e">
            <v>#N/A</v>
          </cell>
          <cell r="AB47">
            <v>0.87755102040816324</v>
          </cell>
          <cell r="AC47">
            <v>0.79591836734693877</v>
          </cell>
          <cell r="AD47">
            <v>0.875</v>
          </cell>
          <cell r="AE47">
            <v>0.875</v>
          </cell>
          <cell r="AF47">
            <v>0.95121951219512191</v>
          </cell>
        </row>
        <row r="48">
          <cell r="A48" t="str">
            <v>Derecho</v>
          </cell>
          <cell r="B48" t="str">
            <v>CARRERA</v>
          </cell>
          <cell r="C48" t="str">
            <v>ENE-JUN 11</v>
          </cell>
          <cell r="D48" t="str">
            <v>AGO-DIC 11</v>
          </cell>
          <cell r="E48" t="str">
            <v>ENE-JUN 12</v>
          </cell>
          <cell r="F48" t="str">
            <v>AGO-DIC 12</v>
          </cell>
          <cell r="G48" t="str">
            <v>ENE-JUN 13</v>
          </cell>
          <cell r="H48" t="str">
            <v>AGO-DIC 13</v>
          </cell>
          <cell r="I48">
            <v>0.82352941176470584</v>
          </cell>
          <cell r="J48">
            <v>0.67346938775510201</v>
          </cell>
          <cell r="K48">
            <v>0.94</v>
          </cell>
          <cell r="L48">
            <v>0.78</v>
          </cell>
          <cell r="M48">
            <v>0.86274509803921573</v>
          </cell>
          <cell r="N48">
            <v>0.71</v>
          </cell>
          <cell r="O48">
            <v>0.66666666666666663</v>
          </cell>
          <cell r="P48">
            <v>0.34693877551020408</v>
          </cell>
          <cell r="Q48">
            <v>0.8</v>
          </cell>
          <cell r="R48">
            <v>0.7</v>
          </cell>
          <cell r="S48">
            <v>0.72549019607843135</v>
          </cell>
          <cell r="T48">
            <v>0.65</v>
          </cell>
          <cell r="U48">
            <v>0.62745098039215685</v>
          </cell>
          <cell r="V48">
            <v>0.32653061224489793</v>
          </cell>
          <cell r="W48">
            <v>0.76</v>
          </cell>
          <cell r="X48">
            <v>0.64</v>
          </cell>
          <cell r="Y48">
            <v>0.70588235294117652</v>
          </cell>
          <cell r="Z48">
            <v>0.55000000000000004</v>
          </cell>
          <cell r="AA48">
            <v>0.88235294117647056</v>
          </cell>
          <cell r="AB48">
            <v>0.77551020408163263</v>
          </cell>
          <cell r="AC48">
            <v>0.96</v>
          </cell>
          <cell r="AD48">
            <v>0.84</v>
          </cell>
          <cell r="AE48">
            <v>0.88235294117647056</v>
          </cell>
          <cell r="AF48">
            <v>0.89</v>
          </cell>
        </row>
        <row r="49">
          <cell r="A49" t="str">
            <v>Docencia del Idioma Inglés</v>
          </cell>
          <cell r="B49" t="str">
            <v>CARRERA</v>
          </cell>
          <cell r="C49" t="str">
            <v>ENE-JUN 08</v>
          </cell>
          <cell r="D49" t="str">
            <v>ENE-JUN 09</v>
          </cell>
          <cell r="E49" t="str">
            <v>ENE-JUN 10</v>
          </cell>
          <cell r="F49" t="str">
            <v>ENE-JUN 11</v>
          </cell>
          <cell r="G49" t="str">
            <v>ENE-JUN 12</v>
          </cell>
          <cell r="H49" t="str">
            <v>ENE-JUN 13</v>
          </cell>
          <cell r="I49">
            <v>0.625</v>
          </cell>
          <cell r="J49">
            <v>0.65909090909090906</v>
          </cell>
          <cell r="K49">
            <v>0.6</v>
          </cell>
          <cell r="L49">
            <v>0.67647058823529416</v>
          </cell>
          <cell r="M49">
            <v>0.85106382978723405</v>
          </cell>
          <cell r="N49">
            <v>0.87804878048780488</v>
          </cell>
          <cell r="O49">
            <v>0.5</v>
          </cell>
          <cell r="P49">
            <v>0.61363636363636365</v>
          </cell>
          <cell r="Q49">
            <v>0.48571428571428571</v>
          </cell>
          <cell r="R49">
            <v>0.52941176470588236</v>
          </cell>
          <cell r="S49">
            <v>0.68085106382978722</v>
          </cell>
          <cell r="T49">
            <v>0.75609756097560976</v>
          </cell>
          <cell r="U49">
            <v>0.5</v>
          </cell>
          <cell r="V49">
            <v>0.43181818181818182</v>
          </cell>
          <cell r="W49">
            <v>0.17142857142857143</v>
          </cell>
          <cell r="X49">
            <v>0.26470588235294118</v>
          </cell>
          <cell r="Y49">
            <v>0.42553191489361702</v>
          </cell>
          <cell r="Z49">
            <v>0.43902439024390244</v>
          </cell>
          <cell r="AA49">
            <v>0.6875</v>
          </cell>
          <cell r="AB49">
            <v>0.72727272727272729</v>
          </cell>
          <cell r="AC49">
            <v>0.8</v>
          </cell>
          <cell r="AD49">
            <v>0.79411764705882348</v>
          </cell>
          <cell r="AE49">
            <v>0.93617021276595747</v>
          </cell>
          <cell r="AF49">
            <v>0.95121951219512191</v>
          </cell>
        </row>
        <row r="50">
          <cell r="A50" t="str">
            <v>Filosofía</v>
          </cell>
          <cell r="B50" t="str">
            <v>CARRERA</v>
          </cell>
          <cell r="C50" t="str">
            <v>ENE-JUN 08</v>
          </cell>
          <cell r="D50" t="str">
            <v>ENE-JUN 09</v>
          </cell>
          <cell r="E50" t="str">
            <v>ENE-JUN 10</v>
          </cell>
          <cell r="F50" t="str">
            <v>ENE-JUN 11</v>
          </cell>
          <cell r="G50" t="str">
            <v>AGO-DIC 12</v>
          </cell>
          <cell r="H50" t="str">
            <v>AGO-DIC 13</v>
          </cell>
          <cell r="I50">
            <v>0.22857142857142856</v>
          </cell>
          <cell r="J50">
            <v>0.33333333333333331</v>
          </cell>
          <cell r="K50">
            <v>0.31818181818181818</v>
          </cell>
          <cell r="L50">
            <v>0.08</v>
          </cell>
          <cell r="M50">
            <v>0.23529411764705882</v>
          </cell>
          <cell r="N50">
            <v>6.6666666666666666E-2</v>
          </cell>
          <cell r="O50">
            <v>0.17142857142857143</v>
          </cell>
          <cell r="P50">
            <v>0.29166666666666669</v>
          </cell>
          <cell r="Q50">
            <v>0.13636363636363635</v>
          </cell>
          <cell r="R50">
            <v>0.08</v>
          </cell>
          <cell r="S50">
            <v>0.11764705882352941</v>
          </cell>
          <cell r="T50">
            <v>6.6666666666666666E-2</v>
          </cell>
          <cell r="U50">
            <v>0.11428571428571428</v>
          </cell>
          <cell r="V50">
            <v>8.3333333333333329E-2</v>
          </cell>
          <cell r="W50">
            <v>0.13636363636363635</v>
          </cell>
          <cell r="X50">
            <v>0.04</v>
          </cell>
          <cell r="Y50">
            <v>0</v>
          </cell>
          <cell r="Z50">
            <v>6.6666666666666666E-2</v>
          </cell>
          <cell r="AA50">
            <v>0.2857142857142857</v>
          </cell>
          <cell r="AB50">
            <v>0.5</v>
          </cell>
          <cell r="AC50">
            <v>0.45454545454545453</v>
          </cell>
          <cell r="AD50">
            <v>0.24</v>
          </cell>
          <cell r="AE50">
            <v>0.58823529411764708</v>
          </cell>
          <cell r="AF50">
            <v>0.46666666666666667</v>
          </cell>
        </row>
        <row r="51">
          <cell r="A51" t="str">
            <v>Historia</v>
          </cell>
          <cell r="B51" t="str">
            <v>CARRERA</v>
          </cell>
          <cell r="C51" t="str">
            <v>ENE-JUN 08</v>
          </cell>
          <cell r="D51" t="str">
            <v>ENE-JUN 09</v>
          </cell>
          <cell r="E51" t="str">
            <v>AGO-DIC 10</v>
          </cell>
          <cell r="F51" t="str">
            <v>AGO-DIC 11</v>
          </cell>
          <cell r="G51" t="str">
            <v>AGO-DIC 12</v>
          </cell>
          <cell r="H51" t="str">
            <v>AGO-DIC 13</v>
          </cell>
          <cell r="I51">
            <v>0.53125</v>
          </cell>
          <cell r="J51">
            <v>0.53333333333333333</v>
          </cell>
          <cell r="K51">
            <v>0.57692307692307687</v>
          </cell>
          <cell r="L51">
            <v>0.42857142857142855</v>
          </cell>
          <cell r="M51">
            <v>0.25925925925925924</v>
          </cell>
          <cell r="N51">
            <v>0.44</v>
          </cell>
          <cell r="O51">
            <v>0.3125</v>
          </cell>
          <cell r="P51">
            <v>0.33333333333333331</v>
          </cell>
          <cell r="Q51">
            <v>0.42307692307692307</v>
          </cell>
          <cell r="R51">
            <v>0.32142857142857145</v>
          </cell>
          <cell r="S51">
            <v>0.14814814814814814</v>
          </cell>
          <cell r="T51">
            <v>0.4</v>
          </cell>
          <cell r="U51">
            <v>9.375E-2</v>
          </cell>
          <cell r="V51">
            <v>0.2</v>
          </cell>
          <cell r="W51">
            <v>0.19230769230769232</v>
          </cell>
          <cell r="X51">
            <v>0.2857142857142857</v>
          </cell>
          <cell r="Y51">
            <v>0.14814814814814814</v>
          </cell>
          <cell r="Z51">
            <v>0.2</v>
          </cell>
          <cell r="AA51">
            <v>0.53125</v>
          </cell>
          <cell r="AB51">
            <v>0.6</v>
          </cell>
          <cell r="AC51">
            <v>0.65384615384615385</v>
          </cell>
          <cell r="AD51">
            <v>0.5357142857142857</v>
          </cell>
          <cell r="AE51">
            <v>0.44444444444444442</v>
          </cell>
          <cell r="AF51">
            <v>0.68</v>
          </cell>
        </row>
        <row r="52">
          <cell r="A52" t="str">
            <v>Psicología</v>
          </cell>
          <cell r="B52" t="str">
            <v>CARRERA</v>
          </cell>
          <cell r="C52" t="str">
            <v>AGO-DIC 09</v>
          </cell>
          <cell r="D52" t="str">
            <v>AGO-DIC 10</v>
          </cell>
          <cell r="E52" t="str">
            <v>AGO-DIC 11</v>
          </cell>
          <cell r="F52" t="str">
            <v>AGO-DIC 12</v>
          </cell>
          <cell r="G52" t="str">
            <v>ENE-JUN 13</v>
          </cell>
          <cell r="H52" t="str">
            <v>AGO-DIC 13</v>
          </cell>
          <cell r="I52">
            <v>0.74</v>
          </cell>
          <cell r="J52">
            <v>0.68627450980392157</v>
          </cell>
          <cell r="K52">
            <v>0.76</v>
          </cell>
          <cell r="L52">
            <v>0.76470588235294112</v>
          </cell>
          <cell r="M52">
            <v>0.8</v>
          </cell>
          <cell r="N52">
            <v>0.6470588235294118</v>
          </cell>
          <cell r="O52">
            <v>0.62</v>
          </cell>
          <cell r="P52">
            <v>0.39215686274509803</v>
          </cell>
          <cell r="Q52">
            <v>0.54</v>
          </cell>
          <cell r="R52">
            <v>0.66666666666666663</v>
          </cell>
          <cell r="S52">
            <v>0.56000000000000005</v>
          </cell>
          <cell r="T52">
            <v>0.47058823529411764</v>
          </cell>
          <cell r="U52">
            <v>0.52</v>
          </cell>
          <cell r="V52">
            <v>0.39215686274509803</v>
          </cell>
          <cell r="W52">
            <v>0.46</v>
          </cell>
          <cell r="X52">
            <v>0.56862745098039214</v>
          </cell>
          <cell r="Y52">
            <v>0.5</v>
          </cell>
          <cell r="Z52">
            <v>0.45098039215686275</v>
          </cell>
          <cell r="AA52">
            <v>0.74</v>
          </cell>
          <cell r="AB52">
            <v>0.68627450980392157</v>
          </cell>
          <cell r="AC52">
            <v>0.82</v>
          </cell>
          <cell r="AD52">
            <v>0.82352941176470584</v>
          </cell>
          <cell r="AE52">
            <v>0.94</v>
          </cell>
          <cell r="AF52">
            <v>0.82352941176470584</v>
          </cell>
        </row>
        <row r="53">
          <cell r="A53" t="str">
            <v>Sociología</v>
          </cell>
          <cell r="B53" t="str">
            <v>CARRERA</v>
          </cell>
          <cell r="C53" t="str">
            <v>ENE-JUN 08</v>
          </cell>
          <cell r="D53" t="str">
            <v>ENE-JUN 09</v>
          </cell>
          <cell r="E53" t="str">
            <v>ENE-JUN 10</v>
          </cell>
          <cell r="F53" t="str">
            <v>ENE-JUN 11</v>
          </cell>
          <cell r="G53" t="str">
            <v>ENE-JUN 12</v>
          </cell>
          <cell r="H53" t="str">
            <v>ENE-JUN 13</v>
          </cell>
          <cell r="I53">
            <v>0.52380952380952384</v>
          </cell>
          <cell r="J53">
            <v>0.23076923076923078</v>
          </cell>
          <cell r="K53">
            <v>0.44444444444444442</v>
          </cell>
          <cell r="L53">
            <v>0.18518518518518517</v>
          </cell>
          <cell r="M53">
            <v>0.31818181818181818</v>
          </cell>
          <cell r="N53">
            <v>5.8823529411764705E-2</v>
          </cell>
          <cell r="O53">
            <v>0.38095238095238093</v>
          </cell>
          <cell r="P53">
            <v>0.15384615384615385</v>
          </cell>
          <cell r="Q53">
            <v>0.18518518518518517</v>
          </cell>
          <cell r="R53">
            <v>0.14814814814814814</v>
          </cell>
          <cell r="S53">
            <v>0.13636363636363635</v>
          </cell>
          <cell r="T53">
            <v>0</v>
          </cell>
          <cell r="U53">
            <v>0.19047619047619047</v>
          </cell>
          <cell r="V53">
            <v>7.6923076923076927E-2</v>
          </cell>
          <cell r="W53">
            <v>7.407407407407407E-2</v>
          </cell>
          <cell r="X53">
            <v>7.407407407407407E-2</v>
          </cell>
          <cell r="Y53">
            <v>4.5454545454545456E-2</v>
          </cell>
          <cell r="Z53">
            <v>0</v>
          </cell>
          <cell r="AA53">
            <v>0.52380952380952384</v>
          </cell>
          <cell r="AB53">
            <v>0.30769230769230771</v>
          </cell>
          <cell r="AC53">
            <v>0.51851851851851849</v>
          </cell>
          <cell r="AD53">
            <v>0.33333333333333331</v>
          </cell>
          <cell r="AE53">
            <v>0.36363636363636365</v>
          </cell>
          <cell r="AF53">
            <v>0.29411764705882354</v>
          </cell>
        </row>
        <row r="54">
          <cell r="A54" t="str">
            <v>Trabajo Social</v>
          </cell>
          <cell r="B54" t="str">
            <v>CARRERA</v>
          </cell>
          <cell r="C54" t="str">
            <v>AGO-DIC 08</v>
          </cell>
          <cell r="D54" t="str">
            <v>AGO-DIC 09</v>
          </cell>
          <cell r="E54" t="str">
            <v>AGO-DIC 10</v>
          </cell>
          <cell r="F54" t="str">
            <v>AGO-DIC 11</v>
          </cell>
          <cell r="G54" t="str">
            <v>AGO-DIC 12</v>
          </cell>
          <cell r="H54" t="str">
            <v>AGO-DIC 13</v>
          </cell>
          <cell r="I54">
            <v>0.77551020408163263</v>
          </cell>
          <cell r="J54">
            <v>0.70833333333333337</v>
          </cell>
          <cell r="K54">
            <v>0.67346938775510201</v>
          </cell>
          <cell r="L54">
            <v>0.86</v>
          </cell>
          <cell r="M54">
            <v>0.78</v>
          </cell>
          <cell r="N54">
            <v>0.44</v>
          </cell>
          <cell r="O54">
            <v>0.67346938775510201</v>
          </cell>
          <cell r="P54">
            <v>0.54166666666666663</v>
          </cell>
          <cell r="Q54">
            <v>0.51020408163265307</v>
          </cell>
          <cell r="R54">
            <v>0.82</v>
          </cell>
          <cell r="S54">
            <v>0.78</v>
          </cell>
          <cell r="T54">
            <v>0.44</v>
          </cell>
          <cell r="U54">
            <v>0.12244897959183673</v>
          </cell>
          <cell r="V54">
            <v>0.10416666666666667</v>
          </cell>
          <cell r="W54">
            <v>0.36734693877551022</v>
          </cell>
          <cell r="X54">
            <v>0.38</v>
          </cell>
          <cell r="Y54">
            <v>0.48</v>
          </cell>
          <cell r="Z54">
            <v>0.34</v>
          </cell>
          <cell r="AA54">
            <v>0.81632653061224492</v>
          </cell>
          <cell r="AB54">
            <v>0.70833333333333337</v>
          </cell>
          <cell r="AC54">
            <v>0.67346938775510201</v>
          </cell>
          <cell r="AD54">
            <v>0.86</v>
          </cell>
          <cell r="AE54">
            <v>0.88</v>
          </cell>
          <cell r="AF54">
            <v>0.78</v>
          </cell>
        </row>
        <row r="55">
          <cell r="A55" t="str">
            <v>C. DE LAS ARTES Y LA CULTURA</v>
          </cell>
          <cell r="B55" t="str">
            <v>CENTRO</v>
          </cell>
          <cell r="C55" t="str">
            <v>ENE-JUN 11</v>
          </cell>
          <cell r="D55" t="str">
            <v>AGO-DIC 11</v>
          </cell>
          <cell r="E55" t="str">
            <v>ENE-JUN 12</v>
          </cell>
          <cell r="F55" t="str">
            <v>AGO-DIC 12</v>
          </cell>
          <cell r="G55" t="str">
            <v>ENE-JUN 13</v>
          </cell>
          <cell r="H55" t="str">
            <v>AGO-DIC 13</v>
          </cell>
          <cell r="I55" t="e">
            <v>#N/A</v>
          </cell>
          <cell r="J55">
            <v>0.34782608695652173</v>
          </cell>
          <cell r="K55">
            <v>0.5714285714285714</v>
          </cell>
          <cell r="L55">
            <v>0.51515151515151514</v>
          </cell>
          <cell r="M55">
            <v>0.43181818181818182</v>
          </cell>
          <cell r="N55">
            <v>0.42857142857142855</v>
          </cell>
          <cell r="O55" t="e">
            <v>#N/A</v>
          </cell>
          <cell r="P55">
            <v>0.30434782608695654</v>
          </cell>
          <cell r="Q55">
            <v>0.54761904761904767</v>
          </cell>
          <cell r="R55">
            <v>0.39393939393939392</v>
          </cell>
          <cell r="S55">
            <v>0.40909090909090912</v>
          </cell>
          <cell r="T55">
            <v>0.35714285714285715</v>
          </cell>
          <cell r="U55" t="e">
            <v>#N/A</v>
          </cell>
          <cell r="V55">
            <v>0.17391304347826086</v>
          </cell>
          <cell r="W55">
            <v>0.33333333333333331</v>
          </cell>
          <cell r="X55">
            <v>0.27272727272727271</v>
          </cell>
          <cell r="Y55">
            <v>0.20454545454545456</v>
          </cell>
          <cell r="Z55">
            <v>0.32142857142857145</v>
          </cell>
          <cell r="AA55" t="e">
            <v>#N/A</v>
          </cell>
          <cell r="AB55">
            <v>0.43478260869565216</v>
          </cell>
          <cell r="AC55">
            <v>0.61904761904761907</v>
          </cell>
          <cell r="AD55">
            <v>0.66666666666666663</v>
          </cell>
          <cell r="AE55">
            <v>0.59090909090909094</v>
          </cell>
          <cell r="AF55">
            <v>0.75</v>
          </cell>
        </row>
        <row r="56">
          <cell r="A56" t="str">
            <v>Letras Hispánicas</v>
          </cell>
          <cell r="B56" t="str">
            <v>CARRERA</v>
          </cell>
          <cell r="C56" t="str">
            <v>AGO-DIC 08</v>
          </cell>
          <cell r="D56" t="str">
            <v>AGO-DIC 09</v>
          </cell>
          <cell r="E56" t="str">
            <v>AGO-DIC 10</v>
          </cell>
          <cell r="F56" t="str">
            <v>AGO-DIC 11</v>
          </cell>
          <cell r="G56" t="str">
            <v>AGO-DIC 12</v>
          </cell>
          <cell r="H56" t="str">
            <v>AGO-DIC 13</v>
          </cell>
          <cell r="I56">
            <v>0.3611111111111111</v>
          </cell>
          <cell r="J56">
            <v>0.55172413793103448</v>
          </cell>
          <cell r="K56">
            <v>0.40740740740740738</v>
          </cell>
          <cell r="L56">
            <v>0.34782608695652173</v>
          </cell>
          <cell r="M56">
            <v>0.51515151515151514</v>
          </cell>
          <cell r="N56">
            <v>0.42857142857142855</v>
          </cell>
          <cell r="O56">
            <v>0.30555555555555558</v>
          </cell>
          <cell r="P56">
            <v>0.41379310344827586</v>
          </cell>
          <cell r="Q56">
            <v>0.29629629629629628</v>
          </cell>
          <cell r="R56">
            <v>0.30434782608695654</v>
          </cell>
          <cell r="S56">
            <v>0.39393939393939392</v>
          </cell>
          <cell r="T56">
            <v>0.35714285714285715</v>
          </cell>
          <cell r="U56">
            <v>0.25</v>
          </cell>
          <cell r="V56">
            <v>0.37931034482758619</v>
          </cell>
          <cell r="W56">
            <v>0.18518518518518517</v>
          </cell>
          <cell r="X56">
            <v>0.17391304347826086</v>
          </cell>
          <cell r="Y56">
            <v>0.27272727272727271</v>
          </cell>
          <cell r="Z56">
            <v>0.32142857142857145</v>
          </cell>
          <cell r="AA56">
            <v>0.41666666666666669</v>
          </cell>
          <cell r="AB56">
            <v>0.55172413793103448</v>
          </cell>
          <cell r="AC56">
            <v>0.44444444444444442</v>
          </cell>
          <cell r="AD56">
            <v>0.43478260869565216</v>
          </cell>
          <cell r="AE56">
            <v>0.66666666666666663</v>
          </cell>
          <cell r="AF56">
            <v>0.75</v>
          </cell>
        </row>
        <row r="57">
          <cell r="A57" t="str">
            <v>Ciencias del Arte y Gestión Cultural</v>
          </cell>
          <cell r="B57" t="str">
            <v>CARRERA</v>
          </cell>
          <cell r="C57" t="e">
            <v>#N/A</v>
          </cell>
          <cell r="D57" t="e">
            <v>#N/A</v>
          </cell>
          <cell r="E57" t="e">
            <v>#N/A</v>
          </cell>
          <cell r="F57" t="e">
            <v>#N/A</v>
          </cell>
          <cell r="G57" t="str">
            <v>ENE-JUN 12</v>
          </cell>
          <cell r="H57" t="str">
            <v>ENE-JUN 13</v>
          </cell>
          <cell r="I57" t="e">
            <v>#N/A</v>
          </cell>
          <cell r="J57" t="e">
            <v>#N/A</v>
          </cell>
          <cell r="K57" t="e">
            <v>#N/A</v>
          </cell>
          <cell r="L57" t="e">
            <v>#N/A</v>
          </cell>
          <cell r="M57">
            <v>0.5714285714285714</v>
          </cell>
          <cell r="N57">
            <v>0.43181818181818182</v>
          </cell>
          <cell r="O57" t="e">
            <v>#N/A</v>
          </cell>
          <cell r="P57" t="e">
            <v>#N/A</v>
          </cell>
          <cell r="Q57" t="e">
            <v>#N/A</v>
          </cell>
          <cell r="R57" t="e">
            <v>#N/A</v>
          </cell>
          <cell r="S57">
            <v>0.54761904761904767</v>
          </cell>
          <cell r="T57">
            <v>0.40909090909090912</v>
          </cell>
          <cell r="U57" t="e">
            <v>#N/A</v>
          </cell>
          <cell r="V57" t="e">
            <v>#N/A</v>
          </cell>
          <cell r="W57" t="e">
            <v>#N/A</v>
          </cell>
          <cell r="X57" t="e">
            <v>#N/A</v>
          </cell>
          <cell r="Y57">
            <v>0.33333333333333331</v>
          </cell>
          <cell r="Z57">
            <v>0.20454545454545456</v>
          </cell>
          <cell r="AA57" t="e">
            <v>#N/A</v>
          </cell>
          <cell r="AB57" t="e">
            <v>#N/A</v>
          </cell>
          <cell r="AC57" t="e">
            <v>#N/A</v>
          </cell>
          <cell r="AD57" t="e">
            <v>#N/A</v>
          </cell>
          <cell r="AE57">
            <v>0.61904761904761907</v>
          </cell>
          <cell r="AF57">
            <v>0.59090909090909094</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tabSelected="1" topLeftCell="B1" zoomScaleNormal="100" zoomScaleSheetLayoutView="100" workbookViewId="0">
      <selection activeCell="L6" sqref="L6"/>
    </sheetView>
  </sheetViews>
  <sheetFormatPr baseColWidth="10" defaultColWidth="0" defaultRowHeight="15" x14ac:dyDescent="0.25"/>
  <cols>
    <col min="1" max="1" width="6.28515625" style="128" hidden="1" customWidth="1"/>
    <col min="2" max="2" width="8" style="17" customWidth="1"/>
    <col min="3" max="3" width="35.42578125" style="30" bestFit="1" customWidth="1"/>
    <col min="4" max="9" width="11.85546875" style="30" customWidth="1"/>
    <col min="10" max="10" width="8" style="30" customWidth="1"/>
    <col min="11" max="11" width="2.28515625" style="30" customWidth="1"/>
    <col min="12" max="12" width="48.7109375" style="30" customWidth="1"/>
    <col min="13" max="16384" width="11.42578125" hidden="1"/>
  </cols>
  <sheetData>
    <row r="1" spans="1:12" ht="15.75" x14ac:dyDescent="0.25">
      <c r="A1" s="126"/>
      <c r="B1" s="139" t="s">
        <v>77</v>
      </c>
      <c r="C1" s="140"/>
      <c r="D1" s="140"/>
      <c r="E1" s="140"/>
      <c r="F1" s="140"/>
      <c r="G1" s="140"/>
      <c r="H1" s="140"/>
      <c r="I1" s="140"/>
      <c r="J1" s="141"/>
      <c r="K1" s="33"/>
      <c r="L1" s="34" t="s">
        <v>80</v>
      </c>
    </row>
    <row r="2" spans="1:12" ht="15.75" x14ac:dyDescent="0.25">
      <c r="A2" s="127"/>
      <c r="B2" s="142" t="s">
        <v>78</v>
      </c>
      <c r="C2" s="143"/>
      <c r="D2" s="143"/>
      <c r="E2" s="143"/>
      <c r="F2" s="143"/>
      <c r="G2" s="143"/>
      <c r="H2" s="143"/>
      <c r="I2" s="143"/>
      <c r="J2" s="144"/>
      <c r="K2"/>
      <c r="L2"/>
    </row>
    <row r="3" spans="1:12" ht="15.75" thickBot="1" x14ac:dyDescent="0.3">
      <c r="A3" s="127"/>
      <c r="B3" s="145" t="s">
        <v>79</v>
      </c>
      <c r="C3" s="146"/>
      <c r="D3" s="146"/>
      <c r="E3" s="146"/>
      <c r="F3" s="146"/>
      <c r="G3" s="146"/>
      <c r="H3" s="146"/>
      <c r="I3" s="146"/>
      <c r="J3" s="147"/>
      <c r="K3"/>
      <c r="L3"/>
    </row>
    <row r="4" spans="1:12" ht="6.75" customHeight="1" thickBot="1" x14ac:dyDescent="0.3">
      <c r="A4" s="53" t="s">
        <v>14</v>
      </c>
      <c r="B4" s="29"/>
      <c r="C4" s="24"/>
      <c r="D4" s="24"/>
      <c r="E4" s="24"/>
      <c r="F4" s="24"/>
      <c r="G4" s="24"/>
      <c r="H4" s="24"/>
      <c r="I4" s="24"/>
      <c r="J4" s="25"/>
      <c r="K4"/>
      <c r="L4"/>
    </row>
    <row r="5" spans="1:12" ht="13.5" customHeight="1" x14ac:dyDescent="0.25">
      <c r="A5" s="53" t="s">
        <v>15</v>
      </c>
      <c r="B5" s="20"/>
      <c r="C5" s="21"/>
      <c r="D5" s="21"/>
      <c r="E5" s="21"/>
      <c r="F5" s="21"/>
      <c r="G5" s="21"/>
      <c r="H5" s="21"/>
      <c r="I5" s="21"/>
      <c r="J5" s="22"/>
      <c r="K5"/>
      <c r="L5"/>
    </row>
    <row r="6" spans="1:12" ht="16.5" x14ac:dyDescent="0.3">
      <c r="A6" s="53" t="s">
        <v>16</v>
      </c>
      <c r="B6" s="23"/>
      <c r="C6" s="24"/>
      <c r="D6" s="138" t="str">
        <f>VLOOKUP(D7,BDOK,2,FALSE)</f>
        <v>INSTITUCIONAL</v>
      </c>
      <c r="E6" s="138"/>
      <c r="F6" s="138"/>
      <c r="G6" s="138"/>
      <c r="H6" s="138"/>
      <c r="I6" s="138"/>
      <c r="J6" s="25"/>
      <c r="K6"/>
      <c r="L6"/>
    </row>
    <row r="7" spans="1:12" ht="16.5" x14ac:dyDescent="0.3">
      <c r="A7" s="53" t="s">
        <v>17</v>
      </c>
      <c r="B7" s="23"/>
      <c r="C7" s="24"/>
      <c r="D7" s="137" t="s">
        <v>14</v>
      </c>
      <c r="E7" s="137"/>
      <c r="F7" s="137"/>
      <c r="G7" s="137"/>
      <c r="H7" s="137"/>
      <c r="I7" s="137"/>
      <c r="J7" s="25"/>
      <c r="K7"/>
      <c r="L7"/>
    </row>
    <row r="8" spans="1:12" ht="16.5" x14ac:dyDescent="0.3">
      <c r="A8" s="53" t="s">
        <v>18</v>
      </c>
      <c r="B8" s="23"/>
      <c r="C8" s="3" t="s">
        <v>73</v>
      </c>
      <c r="D8" s="2" t="str">
        <f t="shared" ref="D8:I8" si="0">VLOOKUP($D$7,BDOK,COLUMN()-1,FALSE)</f>
        <v>AGO-DIC 14</v>
      </c>
      <c r="E8" s="2" t="str">
        <f t="shared" si="0"/>
        <v>ENE-JUN 15</v>
      </c>
      <c r="F8" s="2" t="str">
        <f t="shared" si="0"/>
        <v>AGO-DIC 15</v>
      </c>
      <c r="G8" s="2" t="str">
        <f t="shared" si="0"/>
        <v>ENE-JUN 16</v>
      </c>
      <c r="H8" s="2" t="str">
        <f t="shared" si="0"/>
        <v>AGO-DIC 16</v>
      </c>
      <c r="I8" s="2" t="str">
        <f t="shared" si="0"/>
        <v>ENE-JUN 17</v>
      </c>
      <c r="J8" s="25"/>
      <c r="K8"/>
      <c r="L8"/>
    </row>
    <row r="9" spans="1:12" ht="16.5" x14ac:dyDescent="0.3">
      <c r="A9" s="53" t="s">
        <v>118</v>
      </c>
      <c r="B9" s="26"/>
      <c r="C9" s="4" t="s">
        <v>6</v>
      </c>
      <c r="D9" s="1">
        <f t="shared" ref="D9:I9" si="1">VLOOKUP($D$7,BDOK,COLUMN()+5,FALSE)</f>
        <v>0.63582677165354329</v>
      </c>
      <c r="E9" s="1">
        <f t="shared" si="1"/>
        <v>0.65938375350140055</v>
      </c>
      <c r="F9" s="1">
        <f t="shared" si="1"/>
        <v>0.60283251231527091</v>
      </c>
      <c r="G9" s="1">
        <f t="shared" si="1"/>
        <v>0.61477572559366755</v>
      </c>
      <c r="H9" s="1">
        <f t="shared" si="1"/>
        <v>0.54304635761589404</v>
      </c>
      <c r="I9" s="1">
        <f t="shared" si="1"/>
        <v>0.57609268035808325</v>
      </c>
      <c r="J9" s="25"/>
      <c r="K9"/>
      <c r="L9"/>
    </row>
    <row r="10" spans="1:12" ht="16.5" x14ac:dyDescent="0.3">
      <c r="A10" s="53" t="s">
        <v>19</v>
      </c>
      <c r="B10" s="23"/>
      <c r="C10" s="4" t="s">
        <v>5</v>
      </c>
      <c r="D10" s="1">
        <f t="shared" ref="D10:I10" si="2">VLOOKUP($D$7,BDOK,COLUMN()+11,FALSE)</f>
        <v>0.45734908136482938</v>
      </c>
      <c r="E10" s="1">
        <f t="shared" si="2"/>
        <v>0.51148459383753497</v>
      </c>
      <c r="F10" s="1">
        <f t="shared" si="2"/>
        <v>0.42364532019704432</v>
      </c>
      <c r="G10" s="1">
        <f t="shared" si="2"/>
        <v>0.47546174142480213</v>
      </c>
      <c r="H10" s="1">
        <f t="shared" si="2"/>
        <v>0.42027508914926132</v>
      </c>
      <c r="I10" s="1">
        <f t="shared" si="2"/>
        <v>0.5139547130068457</v>
      </c>
      <c r="J10" s="25"/>
      <c r="K10"/>
      <c r="L10"/>
    </row>
    <row r="11" spans="1:12" ht="16.5" x14ac:dyDescent="0.3">
      <c r="A11" s="53" t="s">
        <v>20</v>
      </c>
      <c r="B11" s="35"/>
      <c r="C11" s="4" t="s">
        <v>8</v>
      </c>
      <c r="D11" s="1">
        <f t="shared" ref="D11:I11" si="3">VLOOKUP($D$7,BDOK,COLUMN()+17,FALSE)</f>
        <v>0.3615485564304462</v>
      </c>
      <c r="E11" s="1">
        <f t="shared" si="3"/>
        <v>0.42128851540616247</v>
      </c>
      <c r="F11" s="1">
        <f t="shared" si="3"/>
        <v>0.32635467980295568</v>
      </c>
      <c r="G11" s="1">
        <f t="shared" si="3"/>
        <v>0.39419525065963062</v>
      </c>
      <c r="H11" s="1">
        <f t="shared" si="3"/>
        <v>0.32603158430973</v>
      </c>
      <c r="I11" s="1">
        <f t="shared" si="3"/>
        <v>0.42285413375460768</v>
      </c>
      <c r="J11" s="25"/>
      <c r="K11"/>
      <c r="L11"/>
    </row>
    <row r="12" spans="1:12" ht="16.5" x14ac:dyDescent="0.3">
      <c r="A12" s="53" t="s">
        <v>99</v>
      </c>
      <c r="B12" s="23"/>
      <c r="C12" s="4" t="s">
        <v>7</v>
      </c>
      <c r="D12" s="1">
        <f t="shared" ref="D12:I12" si="4">VLOOKUP($D$7,BDOK,COLUMN()+23,FALSE)</f>
        <v>0.6758530183727034</v>
      </c>
      <c r="E12" s="1">
        <f t="shared" si="4"/>
        <v>0.6918767507002801</v>
      </c>
      <c r="F12" s="1">
        <f t="shared" si="4"/>
        <v>0.65640394088669951</v>
      </c>
      <c r="G12" s="1">
        <f t="shared" si="4"/>
        <v>0.67546174142480209</v>
      </c>
      <c r="H12" s="1">
        <f t="shared" si="4"/>
        <v>0.65664798777381561</v>
      </c>
      <c r="I12" s="1">
        <f t="shared" si="4"/>
        <v>0.71300684570826756</v>
      </c>
      <c r="J12" s="25"/>
      <c r="K12"/>
      <c r="L12"/>
    </row>
    <row r="13" spans="1:12" x14ac:dyDescent="0.25">
      <c r="A13" s="53" t="s">
        <v>21</v>
      </c>
      <c r="B13" s="23"/>
      <c r="C13" s="24"/>
      <c r="D13" s="24"/>
      <c r="E13" s="24"/>
      <c r="F13" s="24"/>
      <c r="G13" s="24"/>
      <c r="H13" s="24"/>
      <c r="I13" s="24"/>
      <c r="J13" s="25"/>
      <c r="K13"/>
      <c r="L13"/>
    </row>
    <row r="14" spans="1:12" x14ac:dyDescent="0.25">
      <c r="A14" s="53" t="s">
        <v>82</v>
      </c>
      <c r="B14" s="23"/>
      <c r="C14" s="24"/>
      <c r="D14" s="24"/>
      <c r="E14" s="24"/>
      <c r="F14" s="24"/>
      <c r="G14" s="24"/>
      <c r="H14" s="24"/>
      <c r="I14" s="24"/>
      <c r="J14" s="25"/>
      <c r="K14"/>
      <c r="L14"/>
    </row>
    <row r="15" spans="1:12" x14ac:dyDescent="0.25">
      <c r="A15" s="53" t="s">
        <v>22</v>
      </c>
      <c r="B15" s="23"/>
      <c r="C15" s="24"/>
      <c r="D15" s="24"/>
      <c r="E15" s="24"/>
      <c r="F15" s="24"/>
      <c r="G15" s="24"/>
      <c r="H15" s="24"/>
      <c r="I15" s="24"/>
      <c r="J15" s="25"/>
      <c r="K15"/>
      <c r="L15"/>
    </row>
    <row r="16" spans="1:12" x14ac:dyDescent="0.25">
      <c r="A16" s="53" t="s">
        <v>23</v>
      </c>
      <c r="B16" s="23"/>
      <c r="C16" s="24"/>
      <c r="D16" s="24"/>
      <c r="E16" s="24"/>
      <c r="F16" s="24"/>
      <c r="G16" s="24"/>
      <c r="H16" s="24"/>
      <c r="I16" s="24"/>
      <c r="J16" s="25"/>
      <c r="K16"/>
      <c r="L16"/>
    </row>
    <row r="17" spans="1:10" customFormat="1" x14ac:dyDescent="0.25">
      <c r="A17" s="53" t="s">
        <v>24</v>
      </c>
      <c r="B17" s="23"/>
      <c r="C17" s="24"/>
      <c r="D17" s="24"/>
      <c r="E17" s="24"/>
      <c r="F17" s="24"/>
      <c r="G17" s="24"/>
      <c r="H17" s="24"/>
      <c r="I17" s="24"/>
      <c r="J17" s="25"/>
    </row>
    <row r="18" spans="1:10" customFormat="1" x14ac:dyDescent="0.25">
      <c r="A18" s="53" t="s">
        <v>25</v>
      </c>
      <c r="B18" s="23"/>
      <c r="C18" s="24"/>
      <c r="D18" s="24"/>
      <c r="E18" s="24"/>
      <c r="F18" s="24"/>
      <c r="G18" s="24"/>
      <c r="H18" s="24"/>
      <c r="I18" s="24"/>
      <c r="J18" s="25"/>
    </row>
    <row r="19" spans="1:10" customFormat="1" x14ac:dyDescent="0.25">
      <c r="A19" s="53" t="s">
        <v>26</v>
      </c>
      <c r="B19" s="26"/>
      <c r="C19" s="24"/>
      <c r="D19" s="24"/>
      <c r="E19" s="24"/>
      <c r="F19" s="24"/>
      <c r="G19" s="24"/>
      <c r="H19" s="24"/>
      <c r="I19" s="24"/>
      <c r="J19" s="25"/>
    </row>
    <row r="20" spans="1:10" customFormat="1" x14ac:dyDescent="0.25">
      <c r="A20" s="53" t="s">
        <v>105</v>
      </c>
      <c r="B20" s="23"/>
      <c r="C20" s="24"/>
      <c r="D20" s="24"/>
      <c r="E20" s="24"/>
      <c r="F20" s="24"/>
      <c r="G20" s="24"/>
      <c r="H20" s="24"/>
      <c r="I20" s="24"/>
      <c r="J20" s="25"/>
    </row>
    <row r="21" spans="1:10" customFormat="1" x14ac:dyDescent="0.25">
      <c r="A21" s="53" t="s">
        <v>27</v>
      </c>
      <c r="B21" s="23"/>
      <c r="C21" s="24"/>
      <c r="D21" s="24"/>
      <c r="E21" s="24"/>
      <c r="F21" s="24"/>
      <c r="G21" s="24"/>
      <c r="H21" s="24"/>
      <c r="I21" s="24"/>
      <c r="J21" s="25"/>
    </row>
    <row r="22" spans="1:10" customFormat="1" x14ac:dyDescent="0.25">
      <c r="A22" s="53" t="s">
        <v>28</v>
      </c>
      <c r="B22" s="23"/>
      <c r="C22" s="24"/>
      <c r="D22" s="24"/>
      <c r="E22" s="24"/>
      <c r="F22" s="24"/>
      <c r="G22" s="24"/>
      <c r="H22" s="24"/>
      <c r="I22" s="24"/>
      <c r="J22" s="25"/>
    </row>
    <row r="23" spans="1:10" customFormat="1" x14ac:dyDescent="0.25">
      <c r="A23" s="53" t="s">
        <v>29</v>
      </c>
      <c r="B23" s="23"/>
      <c r="C23" s="24"/>
      <c r="D23" s="24"/>
      <c r="E23" s="24"/>
      <c r="F23" s="24"/>
      <c r="G23" s="24"/>
      <c r="H23" s="24"/>
      <c r="I23" s="24"/>
      <c r="J23" s="25"/>
    </row>
    <row r="24" spans="1:10" customFormat="1" x14ac:dyDescent="0.25">
      <c r="A24" s="53" t="s">
        <v>30</v>
      </c>
      <c r="B24" s="23"/>
      <c r="C24" s="24"/>
      <c r="D24" s="24"/>
      <c r="E24" s="24"/>
      <c r="F24" s="24"/>
      <c r="G24" s="24"/>
      <c r="H24" s="24"/>
      <c r="I24" s="24"/>
      <c r="J24" s="25"/>
    </row>
    <row r="25" spans="1:10" customFormat="1" x14ac:dyDescent="0.25">
      <c r="A25" s="53" t="s">
        <v>31</v>
      </c>
      <c r="B25" s="23"/>
      <c r="C25" s="24"/>
      <c r="D25" s="24"/>
      <c r="E25" s="24"/>
      <c r="F25" s="24"/>
      <c r="G25" s="24"/>
      <c r="H25" s="24"/>
      <c r="I25" s="24"/>
      <c r="J25" s="25"/>
    </row>
    <row r="26" spans="1:10" customFormat="1" x14ac:dyDescent="0.25">
      <c r="A26" s="53" t="s">
        <v>32</v>
      </c>
      <c r="B26" s="23"/>
      <c r="C26" s="24"/>
      <c r="D26" s="24"/>
      <c r="E26" s="24"/>
      <c r="F26" s="24"/>
      <c r="G26" s="24"/>
      <c r="H26" s="24"/>
      <c r="I26" s="24"/>
      <c r="J26" s="25"/>
    </row>
    <row r="27" spans="1:10" customFormat="1" x14ac:dyDescent="0.25">
      <c r="A27" s="53" t="s">
        <v>33</v>
      </c>
      <c r="B27" s="23"/>
      <c r="C27" s="24"/>
      <c r="D27" s="24"/>
      <c r="E27" s="24"/>
      <c r="F27" s="24"/>
      <c r="G27" s="24"/>
      <c r="H27" s="24"/>
      <c r="I27" s="24"/>
      <c r="J27" s="25"/>
    </row>
    <row r="28" spans="1:10" customFormat="1" x14ac:dyDescent="0.25">
      <c r="A28" s="53" t="s">
        <v>34</v>
      </c>
      <c r="B28" s="26"/>
      <c r="C28" s="24"/>
      <c r="D28" s="24"/>
      <c r="E28" s="24"/>
      <c r="F28" s="24"/>
      <c r="G28" s="24"/>
      <c r="H28" s="24"/>
      <c r="I28" s="24"/>
      <c r="J28" s="25"/>
    </row>
    <row r="29" spans="1:10" customFormat="1" x14ac:dyDescent="0.25">
      <c r="A29" s="53" t="s">
        <v>35</v>
      </c>
      <c r="B29" s="23"/>
      <c r="C29" s="24"/>
      <c r="D29" s="24"/>
      <c r="E29" s="24"/>
      <c r="F29" s="24"/>
      <c r="G29" s="24"/>
      <c r="H29" s="24"/>
      <c r="I29" s="24"/>
      <c r="J29" s="25"/>
    </row>
    <row r="30" spans="1:10" customFormat="1" x14ac:dyDescent="0.25">
      <c r="A30" s="53" t="s">
        <v>117</v>
      </c>
      <c r="B30" s="23"/>
      <c r="C30" s="24"/>
      <c r="D30" s="24"/>
      <c r="E30" s="24"/>
      <c r="F30" s="24"/>
      <c r="G30" s="24"/>
      <c r="H30" s="24"/>
      <c r="I30" s="24"/>
      <c r="J30" s="25"/>
    </row>
    <row r="31" spans="1:10" customFormat="1" x14ac:dyDescent="0.25">
      <c r="A31" s="53" t="s">
        <v>36</v>
      </c>
      <c r="B31" s="23"/>
      <c r="C31" s="24"/>
      <c r="D31" s="24"/>
      <c r="E31" s="24"/>
      <c r="F31" s="24"/>
      <c r="G31" s="24"/>
      <c r="H31" s="24"/>
      <c r="I31" s="24"/>
      <c r="J31" s="25"/>
    </row>
    <row r="32" spans="1:10" customFormat="1" x14ac:dyDescent="0.25">
      <c r="A32" s="53" t="s">
        <v>37</v>
      </c>
      <c r="B32" s="23"/>
      <c r="C32" s="24"/>
      <c r="D32" s="24"/>
      <c r="E32" s="24"/>
      <c r="F32" s="24"/>
      <c r="G32" s="24"/>
      <c r="H32" s="24"/>
      <c r="I32" s="24"/>
      <c r="J32" s="25"/>
    </row>
    <row r="33" spans="1:12" x14ac:dyDescent="0.25">
      <c r="A33" s="53" t="s">
        <v>38</v>
      </c>
      <c r="B33" s="23"/>
      <c r="C33" s="24"/>
      <c r="D33" s="24"/>
      <c r="E33" s="24"/>
      <c r="F33" s="24"/>
      <c r="G33" s="24"/>
      <c r="H33" s="24"/>
      <c r="I33" s="24"/>
      <c r="J33" s="25"/>
      <c r="K33"/>
      <c r="L33"/>
    </row>
    <row r="34" spans="1:12" ht="6.75" customHeight="1" x14ac:dyDescent="0.25">
      <c r="A34" s="53" t="s">
        <v>39</v>
      </c>
      <c r="B34" s="23"/>
      <c r="C34" s="24"/>
      <c r="D34" s="24"/>
      <c r="E34" s="24"/>
      <c r="F34" s="24"/>
      <c r="G34" s="24"/>
      <c r="H34" s="24"/>
      <c r="I34" s="24"/>
      <c r="J34" s="25"/>
    </row>
    <row r="35" spans="1:12" ht="6.75" customHeight="1" x14ac:dyDescent="0.25">
      <c r="A35" s="53" t="s">
        <v>40</v>
      </c>
      <c r="B35" s="23"/>
      <c r="C35" s="24"/>
      <c r="D35" s="24"/>
      <c r="E35" s="24"/>
      <c r="F35" s="24"/>
      <c r="G35" s="24"/>
      <c r="H35" s="24"/>
      <c r="I35" s="24"/>
      <c r="J35" s="25"/>
    </row>
    <row r="36" spans="1:12" ht="11.25" customHeight="1" thickBot="1" x14ac:dyDescent="0.3">
      <c r="A36" s="53" t="s">
        <v>41</v>
      </c>
      <c r="B36" s="27"/>
      <c r="C36" s="28"/>
      <c r="D36" s="28"/>
      <c r="E36" s="28"/>
      <c r="F36" s="28"/>
      <c r="G36" s="28"/>
      <c r="H36" s="31"/>
      <c r="I36" s="31"/>
      <c r="J36" s="32"/>
    </row>
    <row r="37" spans="1:12" x14ac:dyDescent="0.25">
      <c r="A37" s="53" t="s">
        <v>42</v>
      </c>
      <c r="B37" s="19"/>
    </row>
    <row r="38" spans="1:12" x14ac:dyDescent="0.25">
      <c r="A38" s="53" t="s">
        <v>116</v>
      </c>
      <c r="B38" s="19"/>
    </row>
    <row r="39" spans="1:12" x14ac:dyDescent="0.25">
      <c r="A39" s="95" t="s">
        <v>43</v>
      </c>
      <c r="B39" s="18"/>
    </row>
    <row r="40" spans="1:12" x14ac:dyDescent="0.25">
      <c r="A40" s="95" t="s">
        <v>44</v>
      </c>
      <c r="B40" s="16"/>
    </row>
    <row r="41" spans="1:12" x14ac:dyDescent="0.25">
      <c r="A41" s="53" t="s">
        <v>109</v>
      </c>
      <c r="B41" s="16"/>
    </row>
    <row r="42" spans="1:12" x14ac:dyDescent="0.25">
      <c r="A42" s="53" t="s">
        <v>45</v>
      </c>
      <c r="B42" s="16"/>
    </row>
    <row r="43" spans="1:12" x14ac:dyDescent="0.25">
      <c r="A43" s="53" t="s">
        <v>46</v>
      </c>
      <c r="B43" s="16"/>
    </row>
    <row r="44" spans="1:12" x14ac:dyDescent="0.25">
      <c r="A44" s="53" t="s">
        <v>47</v>
      </c>
      <c r="B44" s="16"/>
    </row>
    <row r="45" spans="1:12" x14ac:dyDescent="0.25">
      <c r="A45" s="53" t="s">
        <v>48</v>
      </c>
      <c r="B45" s="15"/>
    </row>
    <row r="46" spans="1:12" x14ac:dyDescent="0.25">
      <c r="A46" s="53" t="s">
        <v>49</v>
      </c>
      <c r="B46" s="16"/>
    </row>
    <row r="47" spans="1:12" x14ac:dyDescent="0.25">
      <c r="A47" s="53" t="s">
        <v>50</v>
      </c>
      <c r="B47" s="16"/>
    </row>
    <row r="48" spans="1:12" x14ac:dyDescent="0.25">
      <c r="A48" s="53" t="s">
        <v>51</v>
      </c>
      <c r="B48" s="16"/>
    </row>
    <row r="49" spans="1:2" x14ac:dyDescent="0.25">
      <c r="A49" s="53" t="s">
        <v>52</v>
      </c>
      <c r="B49" s="16"/>
    </row>
    <row r="50" spans="1:2" x14ac:dyDescent="0.25">
      <c r="A50" s="53" t="s">
        <v>53</v>
      </c>
      <c r="B50" s="16"/>
    </row>
    <row r="51" spans="1:2" x14ac:dyDescent="0.25">
      <c r="A51" s="53" t="s">
        <v>54</v>
      </c>
      <c r="B51" s="16"/>
    </row>
    <row r="52" spans="1:2" x14ac:dyDescent="0.25">
      <c r="A52" s="53" t="s">
        <v>55</v>
      </c>
      <c r="B52" s="16"/>
    </row>
    <row r="53" spans="1:2" x14ac:dyDescent="0.25">
      <c r="A53" s="53" t="s">
        <v>56</v>
      </c>
      <c r="B53" s="16"/>
    </row>
    <row r="54" spans="1:2" x14ac:dyDescent="0.25">
      <c r="A54" s="53" t="s">
        <v>107</v>
      </c>
      <c r="B54" s="16"/>
    </row>
    <row r="55" spans="1:2" x14ac:dyDescent="0.25">
      <c r="A55" s="53" t="s">
        <v>57</v>
      </c>
      <c r="B55" s="16"/>
    </row>
    <row r="56" spans="1:2" x14ac:dyDescent="0.25">
      <c r="A56" s="53" t="s">
        <v>58</v>
      </c>
      <c r="B56" s="16"/>
    </row>
    <row r="57" spans="1:2" x14ac:dyDescent="0.25">
      <c r="A57" s="53" t="s">
        <v>59</v>
      </c>
      <c r="B57" s="14"/>
    </row>
    <row r="58" spans="1:2" x14ac:dyDescent="0.25">
      <c r="A58" s="53" t="s">
        <v>60</v>
      </c>
      <c r="B58" s="16"/>
    </row>
    <row r="59" spans="1:2" x14ac:dyDescent="0.25">
      <c r="A59" s="53" t="s">
        <v>61</v>
      </c>
      <c r="B59" s="16"/>
    </row>
    <row r="60" spans="1:2" x14ac:dyDescent="0.25">
      <c r="A60" s="53" t="s">
        <v>62</v>
      </c>
    </row>
    <row r="61" spans="1:2" x14ac:dyDescent="0.25">
      <c r="A61" s="53" t="s">
        <v>63</v>
      </c>
    </row>
    <row r="62" spans="1:2" x14ac:dyDescent="0.25">
      <c r="A62" s="53" t="s">
        <v>83</v>
      </c>
    </row>
    <row r="63" spans="1:2" x14ac:dyDescent="0.25">
      <c r="A63" s="53" t="s">
        <v>64</v>
      </c>
    </row>
    <row r="64" spans="1:2" x14ac:dyDescent="0.25">
      <c r="A64" s="53" t="s">
        <v>65</v>
      </c>
    </row>
    <row r="65" spans="1:1" x14ac:dyDescent="0.25">
      <c r="A65" s="53" t="s">
        <v>84</v>
      </c>
    </row>
    <row r="66" spans="1:1" x14ac:dyDescent="0.25">
      <c r="A66" s="53" t="s">
        <v>115</v>
      </c>
    </row>
    <row r="67" spans="1:1" x14ac:dyDescent="0.25">
      <c r="A67" s="53" t="s">
        <v>110</v>
      </c>
    </row>
    <row r="68" spans="1:1" x14ac:dyDescent="0.25">
      <c r="A68" s="53" t="s">
        <v>111</v>
      </c>
    </row>
    <row r="69" spans="1:1" x14ac:dyDescent="0.25">
      <c r="A69" s="53" t="s">
        <v>119</v>
      </c>
    </row>
    <row r="70" spans="1:1" x14ac:dyDescent="0.25">
      <c r="A70" s="53" t="s">
        <v>112</v>
      </c>
    </row>
    <row r="71" spans="1:1" x14ac:dyDescent="0.25">
      <c r="A71" s="53" t="s">
        <v>113</v>
      </c>
    </row>
    <row r="72" spans="1:1" x14ac:dyDescent="0.25">
      <c r="A72" s="53" t="s">
        <v>114</v>
      </c>
    </row>
  </sheetData>
  <sheetProtection algorithmName="SHA-512" hashValue="GEmzKxM+iedbOGQBydcl9yHIVaNhIWLVa/ZzIOmsckZv5M/gKJbhXkfcRnilKLYkVH53KOk3DqtAJdqb4OFKUQ==" saltValue="T6Amp0cOdPEMaJfiazHSNQ==" spinCount="100000" sheet="1" objects="1" scenarios="1"/>
  <mergeCells count="5">
    <mergeCell ref="D7:I7"/>
    <mergeCell ref="D6:I6"/>
    <mergeCell ref="B1:J1"/>
    <mergeCell ref="B2:J2"/>
    <mergeCell ref="B3:J3"/>
  </mergeCells>
  <conditionalFormatting sqref="D9:I12">
    <cfRule type="colorScale" priority="1">
      <colorScale>
        <cfvo type="num" val="0.3"/>
        <cfvo type="num" val="0.4"/>
        <cfvo type="num" val="0.5"/>
        <color rgb="FFFF0000"/>
        <color rgb="FFFFFF00"/>
        <color rgb="FF66FF33"/>
      </colorScale>
    </cfRule>
  </conditionalFormatting>
  <dataValidations count="1">
    <dataValidation type="list" allowBlank="1" showInputMessage="1" showErrorMessage="1" sqref="D7:I7">
      <formula1>$A$4:$A$72</formula1>
    </dataValidation>
  </dataValidations>
  <pageMargins left="0.7" right="0.7" top="0.75" bottom="0.75" header="0.3" footer="0.3"/>
  <pageSetup paperSize="9" scale="67"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0"/>
  <sheetViews>
    <sheetView zoomScale="55" zoomScaleNormal="55" workbookViewId="0">
      <selection activeCell="D7" sqref="D7:I7"/>
    </sheetView>
  </sheetViews>
  <sheetFormatPr baseColWidth="10" defaultRowHeight="15" x14ac:dyDescent="0.25"/>
  <cols>
    <col min="1" max="1" width="37.85546875" bestFit="1" customWidth="1"/>
    <col min="2" max="2" width="19.140625" bestFit="1" customWidth="1"/>
  </cols>
  <sheetData>
    <row r="1" spans="1:32" x14ac:dyDescent="0.25">
      <c r="A1" s="6" t="s">
        <v>72</v>
      </c>
      <c r="B1" s="6" t="s">
        <v>71</v>
      </c>
      <c r="C1" s="148" t="s">
        <v>70</v>
      </c>
      <c r="D1" s="148"/>
      <c r="E1" s="148"/>
      <c r="F1" s="148"/>
      <c r="G1" s="148"/>
      <c r="H1" s="148"/>
      <c r="I1" s="149" t="s">
        <v>6</v>
      </c>
      <c r="J1" s="149"/>
      <c r="K1" s="149"/>
      <c r="L1" s="149"/>
      <c r="M1" s="149"/>
      <c r="N1" s="149"/>
      <c r="O1" s="149" t="s">
        <v>5</v>
      </c>
      <c r="P1" s="149"/>
      <c r="Q1" s="149"/>
      <c r="R1" s="149"/>
      <c r="S1" s="149"/>
      <c r="T1" s="149"/>
      <c r="U1" s="149" t="s">
        <v>8</v>
      </c>
      <c r="V1" s="149"/>
      <c r="W1" s="149"/>
      <c r="X1" s="149"/>
      <c r="Y1" s="149"/>
      <c r="Z1" s="149"/>
      <c r="AA1" s="149" t="s">
        <v>7</v>
      </c>
      <c r="AB1" s="149"/>
      <c r="AC1" s="149"/>
      <c r="AD1" s="149"/>
      <c r="AE1" s="149"/>
      <c r="AF1" s="149"/>
    </row>
    <row r="2" spans="1:32" x14ac:dyDescent="0.25">
      <c r="A2" s="7" t="s">
        <v>14</v>
      </c>
      <c r="B2" s="7" t="s">
        <v>76</v>
      </c>
      <c r="C2" s="8" t="s">
        <v>86</v>
      </c>
      <c r="D2" s="8" t="s">
        <v>104</v>
      </c>
      <c r="E2" s="8" t="s">
        <v>103</v>
      </c>
      <c r="F2" s="8" t="s">
        <v>106</v>
      </c>
      <c r="G2" s="8" t="s">
        <v>108</v>
      </c>
      <c r="H2" s="8" t="s">
        <v>126</v>
      </c>
      <c r="I2" s="122">
        <v>0.63582677165354329</v>
      </c>
      <c r="J2" s="122">
        <v>0.65938375350140055</v>
      </c>
      <c r="K2" s="122">
        <v>0.60283251231527091</v>
      </c>
      <c r="L2" s="122">
        <v>0.61477572559366755</v>
      </c>
      <c r="M2" s="122">
        <v>0.54304635761589404</v>
      </c>
      <c r="N2" s="122">
        <v>0.57609268035808325</v>
      </c>
      <c r="O2" s="123">
        <v>0.45734908136482938</v>
      </c>
      <c r="P2" s="123">
        <v>0.51148459383753497</v>
      </c>
      <c r="Q2" s="123">
        <v>0.42364532019704432</v>
      </c>
      <c r="R2" s="123">
        <v>0.47546174142480213</v>
      </c>
      <c r="S2" s="123">
        <v>0.42027508914926132</v>
      </c>
      <c r="T2" s="123">
        <v>0.5139547130068457</v>
      </c>
      <c r="U2" s="122">
        <v>0.3615485564304462</v>
      </c>
      <c r="V2" s="122">
        <v>0.42128851540616247</v>
      </c>
      <c r="W2" s="122">
        <v>0.32635467980295568</v>
      </c>
      <c r="X2" s="122">
        <v>0.39419525065963062</v>
      </c>
      <c r="Y2" s="122">
        <v>0.32603158430973</v>
      </c>
      <c r="Z2" s="122">
        <v>0.42285413375460768</v>
      </c>
      <c r="AA2" s="123">
        <v>0.6758530183727034</v>
      </c>
      <c r="AB2" s="123">
        <v>0.6918767507002801</v>
      </c>
      <c r="AC2" s="123">
        <v>0.65640394088669951</v>
      </c>
      <c r="AD2" s="123">
        <v>0.67546174142480209</v>
      </c>
      <c r="AE2" s="123">
        <v>0.65664798777381561</v>
      </c>
      <c r="AF2" s="123">
        <v>0.71300684570826756</v>
      </c>
    </row>
    <row r="3" spans="1:32" x14ac:dyDescent="0.25">
      <c r="A3" s="9" t="s">
        <v>15</v>
      </c>
      <c r="B3" s="9" t="s">
        <v>74</v>
      </c>
      <c r="C3" s="8" t="s">
        <v>86</v>
      </c>
      <c r="D3" s="8" t="s">
        <v>104</v>
      </c>
      <c r="E3" s="8" t="s">
        <v>103</v>
      </c>
      <c r="F3" s="8" t="s">
        <v>106</v>
      </c>
      <c r="G3" s="8" t="s">
        <v>108</v>
      </c>
      <c r="H3" s="8" t="s">
        <v>126</v>
      </c>
      <c r="I3" s="122">
        <v>0.48837209302325579</v>
      </c>
      <c r="J3" s="122">
        <v>0.56097560975609762</v>
      </c>
      <c r="K3" s="122">
        <v>0.55813953488372092</v>
      </c>
      <c r="L3" s="122">
        <v>0.55737704918032782</v>
      </c>
      <c r="M3" s="122">
        <v>0.40476190476190477</v>
      </c>
      <c r="N3" s="122">
        <v>0.45454545454545453</v>
      </c>
      <c r="O3" s="123">
        <v>0.20930232558139536</v>
      </c>
      <c r="P3" s="123">
        <v>0.37398373983739835</v>
      </c>
      <c r="Q3" s="123">
        <v>0.37209302325581395</v>
      </c>
      <c r="R3" s="123">
        <v>0.40163934426229508</v>
      </c>
      <c r="S3" s="123">
        <v>0.21428571428571427</v>
      </c>
      <c r="T3" s="123">
        <v>0.41322314049586778</v>
      </c>
      <c r="U3" s="122">
        <v>0.13953488372093023</v>
      </c>
      <c r="V3" s="122">
        <v>0.26829268292682928</v>
      </c>
      <c r="W3" s="122">
        <v>0.30232558139534882</v>
      </c>
      <c r="X3" s="122">
        <v>0.29508196721311475</v>
      </c>
      <c r="Y3" s="122">
        <v>0.14285714285714285</v>
      </c>
      <c r="Z3" s="122">
        <v>0.37190082644628097</v>
      </c>
      <c r="AA3" s="123">
        <v>0.58139534883720934</v>
      </c>
      <c r="AB3" s="123">
        <v>0.6097560975609756</v>
      </c>
      <c r="AC3" s="123">
        <v>0.65116279069767447</v>
      </c>
      <c r="AD3" s="123">
        <v>0.64754098360655743</v>
      </c>
      <c r="AE3" s="123">
        <v>0.59523809523809523</v>
      </c>
      <c r="AF3" s="123">
        <v>0.68595041322314054</v>
      </c>
    </row>
    <row r="4" spans="1:32" ht="14.25" customHeight="1" x14ac:dyDescent="0.25">
      <c r="A4" s="10" t="s">
        <v>16</v>
      </c>
      <c r="B4" s="10" t="s">
        <v>75</v>
      </c>
      <c r="C4" s="8" t="s">
        <v>3</v>
      </c>
      <c r="D4" s="8" t="s">
        <v>4</v>
      </c>
      <c r="E4" s="8" t="s">
        <v>81</v>
      </c>
      <c r="F4" s="8" t="s">
        <v>104</v>
      </c>
      <c r="G4" s="8" t="s">
        <v>106</v>
      </c>
      <c r="H4" s="8" t="s">
        <v>126</v>
      </c>
      <c r="I4" s="122">
        <v>0.36666666666666664</v>
      </c>
      <c r="J4" s="122">
        <v>0.53125</v>
      </c>
      <c r="K4" s="124">
        <v>0.5</v>
      </c>
      <c r="L4" s="122">
        <v>0.4358974358974359</v>
      </c>
      <c r="M4" s="122">
        <v>0.57499999999999996</v>
      </c>
      <c r="N4" s="122">
        <v>0.21052631578947367</v>
      </c>
      <c r="O4" s="123">
        <v>0.2</v>
      </c>
      <c r="P4" s="123">
        <v>0.46875</v>
      </c>
      <c r="Q4" s="123">
        <v>0.26315789473684209</v>
      </c>
      <c r="R4" s="123">
        <v>0.30769230769230771</v>
      </c>
      <c r="S4" s="123">
        <v>0.47499999999999998</v>
      </c>
      <c r="T4" s="123">
        <v>0.21052631578947367</v>
      </c>
      <c r="U4" s="122">
        <v>0.13333333333333333</v>
      </c>
      <c r="V4" s="122">
        <v>0.1875</v>
      </c>
      <c r="W4" s="122">
        <v>0.18421052631578946</v>
      </c>
      <c r="X4" s="122">
        <v>0.10256410256410256</v>
      </c>
      <c r="Y4" s="122">
        <v>0.27500000000000002</v>
      </c>
      <c r="Z4" s="122">
        <v>0.18421052631578946</v>
      </c>
      <c r="AA4" s="123">
        <v>0.4</v>
      </c>
      <c r="AB4" s="123">
        <v>0.53125</v>
      </c>
      <c r="AC4" s="123">
        <v>0.57894736842105265</v>
      </c>
      <c r="AD4" s="123">
        <v>0.48717948717948717</v>
      </c>
      <c r="AE4" s="123">
        <v>0.625</v>
      </c>
      <c r="AF4" s="123">
        <v>0.57894736842105265</v>
      </c>
    </row>
    <row r="5" spans="1:32" ht="14.25" customHeight="1" x14ac:dyDescent="0.25">
      <c r="A5" s="10" t="s">
        <v>17</v>
      </c>
      <c r="B5" s="10" t="s">
        <v>75</v>
      </c>
      <c r="C5" s="8" t="s">
        <v>3</v>
      </c>
      <c r="D5" s="8" t="s">
        <v>4</v>
      </c>
      <c r="E5" s="8" t="s">
        <v>81</v>
      </c>
      <c r="F5" s="8" t="s">
        <v>104</v>
      </c>
      <c r="G5" s="8" t="s">
        <v>106</v>
      </c>
      <c r="H5" s="8" t="s">
        <v>126</v>
      </c>
      <c r="I5" s="122">
        <v>0.6</v>
      </c>
      <c r="J5" s="122">
        <v>0.53846153846153844</v>
      </c>
      <c r="K5" s="124">
        <v>0.57499999999999996</v>
      </c>
      <c r="L5" s="122">
        <v>0.44736842105263158</v>
      </c>
      <c r="M5" s="122">
        <v>0.3783783783783784</v>
      </c>
      <c r="N5" s="122">
        <v>0.42105263157894735</v>
      </c>
      <c r="O5" s="123">
        <v>0.51428571428571423</v>
      </c>
      <c r="P5" s="123">
        <v>0.48717948717948717</v>
      </c>
      <c r="Q5" s="123">
        <v>0.42499999999999999</v>
      </c>
      <c r="R5" s="123">
        <v>0.34210526315789475</v>
      </c>
      <c r="S5" s="123">
        <v>0.27027027027027029</v>
      </c>
      <c r="T5" s="123">
        <v>0.42105263157894735</v>
      </c>
      <c r="U5" s="122">
        <v>0.31428571428571428</v>
      </c>
      <c r="V5" s="122">
        <v>0.4358974358974359</v>
      </c>
      <c r="W5" s="122">
        <v>0.375</v>
      </c>
      <c r="X5" s="122">
        <v>0.28947368421052633</v>
      </c>
      <c r="Y5" s="122">
        <v>0.1891891891891892</v>
      </c>
      <c r="Z5" s="122">
        <v>0.36842105263157893</v>
      </c>
      <c r="AA5" s="123">
        <v>0.62857142857142856</v>
      </c>
      <c r="AB5" s="123">
        <v>0.5641025641025641</v>
      </c>
      <c r="AC5" s="123">
        <v>0.57499999999999996</v>
      </c>
      <c r="AD5" s="123">
        <v>0.5</v>
      </c>
      <c r="AE5" s="123">
        <v>0.54054054054054057</v>
      </c>
      <c r="AF5" s="123">
        <v>0.60526315789473684</v>
      </c>
    </row>
    <row r="6" spans="1:32" ht="14.25" customHeight="1" x14ac:dyDescent="0.25">
      <c r="A6" s="10" t="s">
        <v>18</v>
      </c>
      <c r="B6" s="10" t="s">
        <v>75</v>
      </c>
      <c r="C6" s="8" t="s">
        <v>86</v>
      </c>
      <c r="D6" s="8" t="s">
        <v>104</v>
      </c>
      <c r="E6" s="8" t="s">
        <v>103</v>
      </c>
      <c r="F6" s="8" t="s">
        <v>106</v>
      </c>
      <c r="G6" s="8" t="s">
        <v>108</v>
      </c>
      <c r="H6" s="8" t="s">
        <v>126</v>
      </c>
      <c r="I6" s="122">
        <v>0.48837209302325579</v>
      </c>
      <c r="J6" s="122">
        <v>0.76086956521739135</v>
      </c>
      <c r="K6" s="122">
        <v>0.55813953488372092</v>
      </c>
      <c r="L6" s="122">
        <v>0.68888888888888888</v>
      </c>
      <c r="M6" s="122">
        <v>0.40476190476190477</v>
      </c>
      <c r="N6" s="122">
        <v>0.68888888888888888</v>
      </c>
      <c r="O6" s="123">
        <v>0.20930232558139536</v>
      </c>
      <c r="P6" s="123">
        <v>0.45652173913043476</v>
      </c>
      <c r="Q6" s="123">
        <v>0.37209302325581395</v>
      </c>
      <c r="R6" s="123">
        <v>0.44444444444444442</v>
      </c>
      <c r="S6" s="123">
        <v>0.21428571428571427</v>
      </c>
      <c r="T6" s="123">
        <v>0.57777777777777772</v>
      </c>
      <c r="U6" s="122">
        <v>0.13953488372093023</v>
      </c>
      <c r="V6" s="122">
        <v>0.39130434782608697</v>
      </c>
      <c r="W6" s="122">
        <v>0.30232558139534882</v>
      </c>
      <c r="X6" s="122">
        <v>0.4</v>
      </c>
      <c r="Y6" s="122">
        <v>0.14285714285714285</v>
      </c>
      <c r="Z6" s="122">
        <v>0.53333333333333333</v>
      </c>
      <c r="AA6" s="123">
        <v>0.58139534883720934</v>
      </c>
      <c r="AB6" s="123">
        <v>0.80434782608695654</v>
      </c>
      <c r="AC6" s="123">
        <v>0.65116279069767447</v>
      </c>
      <c r="AD6" s="123">
        <v>0.75555555555555554</v>
      </c>
      <c r="AE6" s="123">
        <v>0.59523809523809523</v>
      </c>
      <c r="AF6" s="123">
        <v>0.84444444444444444</v>
      </c>
    </row>
    <row r="7" spans="1:32" ht="14.25" customHeight="1" x14ac:dyDescent="0.25">
      <c r="A7" s="9" t="s">
        <v>118</v>
      </c>
      <c r="B7" s="9" t="s">
        <v>74</v>
      </c>
      <c r="C7" s="8" t="s">
        <v>86</v>
      </c>
      <c r="D7" s="8" t="s">
        <v>104</v>
      </c>
      <c r="E7" s="8" t="s">
        <v>103</v>
      </c>
      <c r="F7" s="8" t="s">
        <v>106</v>
      </c>
      <c r="G7" s="8" t="s">
        <v>108</v>
      </c>
      <c r="H7" s="8" t="s">
        <v>126</v>
      </c>
      <c r="I7" s="122">
        <v>0.56948228882833785</v>
      </c>
      <c r="J7" s="122">
        <v>0.41156462585034015</v>
      </c>
      <c r="K7" s="122">
        <v>0.48711340206185566</v>
      </c>
      <c r="L7" s="122">
        <v>0.39649122807017545</v>
      </c>
      <c r="M7" s="122">
        <v>0.40310077519379844</v>
      </c>
      <c r="N7" s="122">
        <v>0.34962406015037595</v>
      </c>
      <c r="O7" s="123">
        <v>0.39782016348773841</v>
      </c>
      <c r="P7" s="123">
        <v>0.24829931972789115</v>
      </c>
      <c r="Q7" s="123">
        <v>0.34536082474226804</v>
      </c>
      <c r="R7" s="123">
        <v>0.29122807017543861</v>
      </c>
      <c r="S7" s="123">
        <v>0.30490956072351422</v>
      </c>
      <c r="T7" s="123">
        <v>0.34210526315789475</v>
      </c>
      <c r="U7" s="122">
        <v>0.35422343324250682</v>
      </c>
      <c r="V7" s="122">
        <v>0.24489795918367346</v>
      </c>
      <c r="W7" s="122">
        <v>0.28092783505154639</v>
      </c>
      <c r="X7" s="122">
        <v>0.26666666666666666</v>
      </c>
      <c r="Y7" s="122">
        <v>0.27906976744186046</v>
      </c>
      <c r="Z7" s="122">
        <v>0.32330827067669171</v>
      </c>
      <c r="AA7" s="123">
        <v>0.60490463215258861</v>
      </c>
      <c r="AB7" s="123">
        <v>0.43537414965986393</v>
      </c>
      <c r="AC7" s="123">
        <v>0.54123711340206182</v>
      </c>
      <c r="AD7" s="123">
        <v>0.45614035087719296</v>
      </c>
      <c r="AE7" s="123">
        <v>0.5684754521963824</v>
      </c>
      <c r="AF7" s="123">
        <v>0.54135338345864659</v>
      </c>
    </row>
    <row r="8" spans="1:32" ht="14.25" customHeight="1" x14ac:dyDescent="0.25">
      <c r="A8" s="10" t="s">
        <v>19</v>
      </c>
      <c r="B8" s="10" t="s">
        <v>75</v>
      </c>
      <c r="C8" s="8" t="s">
        <v>86</v>
      </c>
      <c r="D8" s="8" t="s">
        <v>104</v>
      </c>
      <c r="E8" s="8" t="s">
        <v>103</v>
      </c>
      <c r="F8" s="8" t="s">
        <v>106</v>
      </c>
      <c r="G8" s="8" t="s">
        <v>108</v>
      </c>
      <c r="H8" s="8" t="s">
        <v>126</v>
      </c>
      <c r="I8" s="122">
        <v>0.62</v>
      </c>
      <c r="J8" s="122">
        <v>0.32432432432432434</v>
      </c>
      <c r="K8" s="124">
        <v>0.77551020408163263</v>
      </c>
      <c r="L8" s="122">
        <v>0.47727272727272729</v>
      </c>
      <c r="M8" s="122">
        <v>0.54</v>
      </c>
      <c r="N8" s="122">
        <v>0.30434782608695654</v>
      </c>
      <c r="O8" s="123">
        <v>0.44</v>
      </c>
      <c r="P8" s="123">
        <v>0.10810810810810811</v>
      </c>
      <c r="Q8" s="123">
        <v>0.44897959183673469</v>
      </c>
      <c r="R8" s="123">
        <v>0.22727272727272727</v>
      </c>
      <c r="S8" s="123">
        <v>0.34</v>
      </c>
      <c r="T8" s="123">
        <v>0.2608695652173913</v>
      </c>
      <c r="U8" s="122">
        <v>0.36</v>
      </c>
      <c r="V8" s="122">
        <v>0.10810810810810811</v>
      </c>
      <c r="W8" s="122">
        <v>0.32653061224489793</v>
      </c>
      <c r="X8" s="122">
        <v>0.18181818181818182</v>
      </c>
      <c r="Y8" s="122">
        <v>0.32</v>
      </c>
      <c r="Z8" s="122">
        <v>0.2391304347826087</v>
      </c>
      <c r="AA8" s="123">
        <v>0.68</v>
      </c>
      <c r="AB8" s="123">
        <v>0.43243243243243246</v>
      </c>
      <c r="AC8" s="123">
        <v>0.81632653061224492</v>
      </c>
      <c r="AD8" s="123">
        <v>0.54545454545454541</v>
      </c>
      <c r="AE8" s="123">
        <v>0.62</v>
      </c>
      <c r="AF8" s="123">
        <v>0.43478260869565216</v>
      </c>
    </row>
    <row r="9" spans="1:32" ht="14.25" customHeight="1" x14ac:dyDescent="0.25">
      <c r="A9" s="10" t="s">
        <v>20</v>
      </c>
      <c r="B9" s="10" t="s">
        <v>75</v>
      </c>
      <c r="C9" s="8" t="s">
        <v>69</v>
      </c>
      <c r="D9" s="8" t="s">
        <v>68</v>
      </c>
      <c r="E9" s="8" t="s">
        <v>67</v>
      </c>
      <c r="F9" s="8" t="s">
        <v>86</v>
      </c>
      <c r="G9" s="8" t="s">
        <v>103</v>
      </c>
      <c r="H9" s="8" t="s">
        <v>108</v>
      </c>
      <c r="I9" s="122">
        <v>0.4375</v>
      </c>
      <c r="J9" s="122">
        <v>0.52083333333333337</v>
      </c>
      <c r="K9" s="124">
        <v>0.3</v>
      </c>
      <c r="L9" s="122">
        <v>0.45161290322580644</v>
      </c>
      <c r="M9" s="122">
        <v>0.38</v>
      </c>
      <c r="N9" s="122">
        <v>0.34693877551020408</v>
      </c>
      <c r="O9" s="123">
        <v>0.22916666666666666</v>
      </c>
      <c r="P9" s="123">
        <v>0.3125</v>
      </c>
      <c r="Q9" s="123">
        <v>0.25</v>
      </c>
      <c r="R9" s="123">
        <v>0.25806451612903225</v>
      </c>
      <c r="S9" s="123">
        <v>0.3</v>
      </c>
      <c r="T9" s="123">
        <v>0.2857142857142857</v>
      </c>
      <c r="U9" s="122">
        <v>0.1875</v>
      </c>
      <c r="V9" s="122">
        <v>0.25</v>
      </c>
      <c r="W9" s="122">
        <v>0.22500000000000001</v>
      </c>
      <c r="X9" s="122">
        <v>0.25806451612903225</v>
      </c>
      <c r="Y9" s="122">
        <v>0.24</v>
      </c>
      <c r="Z9" s="122">
        <v>0.2857142857142857</v>
      </c>
      <c r="AA9" s="123">
        <v>0.47916666666666669</v>
      </c>
      <c r="AB9" s="123">
        <v>0.52083333333333337</v>
      </c>
      <c r="AC9" s="123">
        <v>0.32500000000000001</v>
      </c>
      <c r="AD9" s="123">
        <v>0.4838709677419355</v>
      </c>
      <c r="AE9" s="123">
        <v>0.42</v>
      </c>
      <c r="AF9" s="123">
        <v>0.63265306122448983</v>
      </c>
    </row>
    <row r="10" spans="1:32" ht="14.25" customHeight="1" x14ac:dyDescent="0.25">
      <c r="A10" s="10" t="s">
        <v>99</v>
      </c>
      <c r="B10" s="10" t="s">
        <v>75</v>
      </c>
      <c r="C10" s="121" t="s">
        <v>120</v>
      </c>
      <c r="D10" s="121" t="s">
        <v>120</v>
      </c>
      <c r="E10" s="121" t="s">
        <v>120</v>
      </c>
      <c r="F10" s="121" t="s">
        <v>86</v>
      </c>
      <c r="G10" s="11" t="s">
        <v>103</v>
      </c>
      <c r="H10" s="11" t="s">
        <v>108</v>
      </c>
      <c r="I10" s="125" t="s">
        <v>120</v>
      </c>
      <c r="J10" s="122" t="s">
        <v>120</v>
      </c>
      <c r="K10" s="122" t="s">
        <v>120</v>
      </c>
      <c r="L10" s="124">
        <v>0.72</v>
      </c>
      <c r="M10" s="122">
        <v>0.46</v>
      </c>
      <c r="N10" s="122">
        <v>0.40816326530612246</v>
      </c>
      <c r="O10" s="123" t="s">
        <v>120</v>
      </c>
      <c r="P10" s="123" t="s">
        <v>120</v>
      </c>
      <c r="Q10" s="123" t="s">
        <v>120</v>
      </c>
      <c r="R10" s="123">
        <v>0.68</v>
      </c>
      <c r="S10" s="123">
        <v>0.38</v>
      </c>
      <c r="T10" s="123">
        <v>0.34693877551020408</v>
      </c>
      <c r="U10" s="122" t="s">
        <v>120</v>
      </c>
      <c r="V10" s="122" t="s">
        <v>120</v>
      </c>
      <c r="W10" s="122" t="s">
        <v>120</v>
      </c>
      <c r="X10" s="122">
        <v>0.64</v>
      </c>
      <c r="Y10" s="122">
        <v>0.38</v>
      </c>
      <c r="Z10" s="122">
        <v>0.32653061224489793</v>
      </c>
      <c r="AA10" s="123" t="s">
        <v>120</v>
      </c>
      <c r="AB10" s="123" t="s">
        <v>120</v>
      </c>
      <c r="AC10" s="123" t="s">
        <v>120</v>
      </c>
      <c r="AD10" s="123">
        <v>0.74</v>
      </c>
      <c r="AE10" s="123">
        <v>0.57999999999999996</v>
      </c>
      <c r="AF10" s="123">
        <v>0.63265306122448983</v>
      </c>
    </row>
    <row r="11" spans="1:32" ht="14.25" customHeight="1" x14ac:dyDescent="0.25">
      <c r="A11" s="10" t="s">
        <v>21</v>
      </c>
      <c r="B11" s="10" t="s">
        <v>75</v>
      </c>
      <c r="C11" s="7" t="s">
        <v>69</v>
      </c>
      <c r="D11" s="7" t="s">
        <v>68</v>
      </c>
      <c r="E11" s="8" t="s">
        <v>67</v>
      </c>
      <c r="F11" s="8" t="s">
        <v>86</v>
      </c>
      <c r="G11" s="8" t="s">
        <v>103</v>
      </c>
      <c r="H11" s="8" t="s">
        <v>108</v>
      </c>
      <c r="I11" s="125">
        <v>0.56521739130434778</v>
      </c>
      <c r="J11" s="125">
        <v>0.63888888888888884</v>
      </c>
      <c r="K11" s="122">
        <v>0.6</v>
      </c>
      <c r="L11" s="122">
        <v>0.34</v>
      </c>
      <c r="M11" s="124">
        <v>0.54166666666666663</v>
      </c>
      <c r="N11" s="122">
        <v>0.21739130434782608</v>
      </c>
      <c r="O11" s="123">
        <v>0.5</v>
      </c>
      <c r="P11" s="123">
        <v>0.41666666666666669</v>
      </c>
      <c r="Q11" s="123">
        <v>0.3</v>
      </c>
      <c r="R11" s="123">
        <v>0.28000000000000003</v>
      </c>
      <c r="S11" s="123">
        <v>0.52083333333333337</v>
      </c>
      <c r="T11" s="123">
        <v>0.15217391304347827</v>
      </c>
      <c r="U11" s="122">
        <v>0.30434782608695654</v>
      </c>
      <c r="V11" s="122">
        <v>0.19444444444444445</v>
      </c>
      <c r="W11" s="122">
        <v>7.4999999999999997E-2</v>
      </c>
      <c r="X11" s="122">
        <v>0.18</v>
      </c>
      <c r="Y11" s="122">
        <v>0.35416666666666669</v>
      </c>
      <c r="Z11" s="122">
        <v>0.10869565217391304</v>
      </c>
      <c r="AA11" s="123">
        <v>0.58695652173913049</v>
      </c>
      <c r="AB11" s="123">
        <v>0.66666666666666663</v>
      </c>
      <c r="AC11" s="123">
        <v>0.625</v>
      </c>
      <c r="AD11" s="123">
        <v>0.38</v>
      </c>
      <c r="AE11" s="123">
        <v>0.5625</v>
      </c>
      <c r="AF11" s="123">
        <v>0.45652173913043476</v>
      </c>
    </row>
    <row r="12" spans="1:32" ht="14.25" customHeight="1" x14ac:dyDescent="0.25">
      <c r="A12" s="10" t="s">
        <v>82</v>
      </c>
      <c r="B12" s="10" t="s">
        <v>75</v>
      </c>
      <c r="C12" s="121" t="s">
        <v>120</v>
      </c>
      <c r="D12" s="121" t="s">
        <v>120</v>
      </c>
      <c r="E12" s="121" t="s">
        <v>81</v>
      </c>
      <c r="F12" s="121" t="s">
        <v>104</v>
      </c>
      <c r="G12" s="8" t="s">
        <v>106</v>
      </c>
      <c r="H12" s="8" t="s">
        <v>126</v>
      </c>
      <c r="I12" s="124" t="s">
        <v>120</v>
      </c>
      <c r="J12" s="122" t="s">
        <v>120</v>
      </c>
      <c r="K12" s="122">
        <v>0.56818181818181823</v>
      </c>
      <c r="L12" s="122">
        <v>0.4</v>
      </c>
      <c r="M12" s="122">
        <v>0.46938775510204084</v>
      </c>
      <c r="N12" s="122">
        <v>0.6</v>
      </c>
      <c r="O12" s="123" t="s">
        <v>120</v>
      </c>
      <c r="P12" s="123" t="s">
        <v>120</v>
      </c>
      <c r="Q12" s="123">
        <v>0.40909090909090912</v>
      </c>
      <c r="R12" s="123">
        <v>0.22</v>
      </c>
      <c r="S12" s="123">
        <v>0.38775510204081631</v>
      </c>
      <c r="T12" s="123">
        <v>0.6</v>
      </c>
      <c r="U12" s="122" t="s">
        <v>120</v>
      </c>
      <c r="V12" s="122" t="s">
        <v>120</v>
      </c>
      <c r="W12" s="122">
        <v>0.38636363636363635</v>
      </c>
      <c r="X12" s="122">
        <v>0.22</v>
      </c>
      <c r="Y12" s="122">
        <v>0.38775510204081631</v>
      </c>
      <c r="Z12" s="122">
        <v>0.57999999999999996</v>
      </c>
      <c r="AA12" s="123" t="s">
        <v>120</v>
      </c>
      <c r="AB12" s="123" t="s">
        <v>120</v>
      </c>
      <c r="AC12" s="123">
        <v>0.56818181818181823</v>
      </c>
      <c r="AD12" s="123">
        <v>0.42</v>
      </c>
      <c r="AE12" s="123">
        <v>0.53061224489795922</v>
      </c>
      <c r="AF12" s="123">
        <v>0.72</v>
      </c>
    </row>
    <row r="13" spans="1:32" ht="14.25" customHeight="1" x14ac:dyDescent="0.25">
      <c r="A13" s="10" t="s">
        <v>22</v>
      </c>
      <c r="B13" s="10" t="s">
        <v>75</v>
      </c>
      <c r="C13" s="8" t="s">
        <v>3</v>
      </c>
      <c r="D13" s="8" t="s">
        <v>4</v>
      </c>
      <c r="E13" s="8" t="s">
        <v>81</v>
      </c>
      <c r="F13" s="8" t="s">
        <v>104</v>
      </c>
      <c r="G13" s="8" t="s">
        <v>106</v>
      </c>
      <c r="H13" s="8" t="s">
        <v>126</v>
      </c>
      <c r="I13" s="122">
        <v>0.65789473684210531</v>
      </c>
      <c r="J13" s="124">
        <v>0.67567567567567566</v>
      </c>
      <c r="K13" s="122">
        <v>0.55319148936170215</v>
      </c>
      <c r="L13" s="122">
        <v>0.59090909090909094</v>
      </c>
      <c r="M13" s="122">
        <v>0.5</v>
      </c>
      <c r="N13" s="122">
        <v>0.4</v>
      </c>
      <c r="O13" s="123">
        <v>0.55263157894736847</v>
      </c>
      <c r="P13" s="123">
        <v>0.56756756756756754</v>
      </c>
      <c r="Q13" s="123">
        <v>0.44680851063829785</v>
      </c>
      <c r="R13" s="123">
        <v>0.43181818181818182</v>
      </c>
      <c r="S13" s="123">
        <v>0.45238095238095238</v>
      </c>
      <c r="T13" s="123">
        <v>0.4</v>
      </c>
      <c r="U13" s="122">
        <v>0.52631578947368418</v>
      </c>
      <c r="V13" s="122">
        <v>0.51351351351351349</v>
      </c>
      <c r="W13" s="122">
        <v>0.40425531914893614</v>
      </c>
      <c r="X13" s="122">
        <v>0.43181818181818182</v>
      </c>
      <c r="Y13" s="122">
        <v>0.42857142857142855</v>
      </c>
      <c r="Z13" s="122">
        <v>0.38</v>
      </c>
      <c r="AA13" s="123">
        <v>0.65789473684210531</v>
      </c>
      <c r="AB13" s="123">
        <v>0.70270270270270274</v>
      </c>
      <c r="AC13" s="123">
        <v>0.55319148936170215</v>
      </c>
      <c r="AD13" s="123">
        <v>0.59090909090909094</v>
      </c>
      <c r="AE13" s="123">
        <v>0.59523809523809523</v>
      </c>
      <c r="AF13" s="123">
        <v>0.64</v>
      </c>
    </row>
    <row r="14" spans="1:32" ht="15" customHeight="1" x14ac:dyDescent="0.25">
      <c r="A14" s="10" t="s">
        <v>23</v>
      </c>
      <c r="B14" s="10" t="s">
        <v>75</v>
      </c>
      <c r="C14" s="8" t="s">
        <v>3</v>
      </c>
      <c r="D14" s="8" t="s">
        <v>4</v>
      </c>
      <c r="E14" s="8" t="s">
        <v>67</v>
      </c>
      <c r="F14" s="8" t="s">
        <v>86</v>
      </c>
      <c r="G14" s="8" t="s">
        <v>103</v>
      </c>
      <c r="H14" s="8" t="s">
        <v>108</v>
      </c>
      <c r="I14" s="122">
        <v>0.47945205479452052</v>
      </c>
      <c r="J14" s="122">
        <v>0.4642857142857143</v>
      </c>
      <c r="K14" s="124">
        <v>0.30935251798561153</v>
      </c>
      <c r="L14" s="122">
        <v>0.57664233576642332</v>
      </c>
      <c r="M14" s="122">
        <v>0.40140845070422537</v>
      </c>
      <c r="N14" s="122">
        <v>0.37062937062937062</v>
      </c>
      <c r="O14" s="123">
        <v>0.33561643835616439</v>
      </c>
      <c r="P14" s="123">
        <v>0.2857142857142857</v>
      </c>
      <c r="Q14" s="123">
        <v>0.1223021582733813</v>
      </c>
      <c r="R14" s="123">
        <v>0.33576642335766421</v>
      </c>
      <c r="S14" s="123">
        <v>0.21126760563380281</v>
      </c>
      <c r="T14" s="123">
        <v>0.27972027972027974</v>
      </c>
      <c r="U14" s="122">
        <v>0.30136986301369861</v>
      </c>
      <c r="V14" s="122">
        <v>0.25714285714285712</v>
      </c>
      <c r="W14" s="122">
        <v>0.1079136690647482</v>
      </c>
      <c r="X14" s="122">
        <v>0.31386861313868614</v>
      </c>
      <c r="Y14" s="122">
        <v>0.18309859154929578</v>
      </c>
      <c r="Z14" s="122">
        <v>0.25174825174825177</v>
      </c>
      <c r="AA14" s="123">
        <v>0.47945205479452052</v>
      </c>
      <c r="AB14" s="123">
        <v>0.4642857142857143</v>
      </c>
      <c r="AC14" s="123">
        <v>0.33812949640287771</v>
      </c>
      <c r="AD14" s="123">
        <v>0.62043795620437958</v>
      </c>
      <c r="AE14" s="123">
        <v>0.47183098591549294</v>
      </c>
      <c r="AF14" s="123">
        <v>0.5174825174825175</v>
      </c>
    </row>
    <row r="15" spans="1:32" ht="14.25" customHeight="1" x14ac:dyDescent="0.25">
      <c r="A15" s="10" t="s">
        <v>24</v>
      </c>
      <c r="B15" s="10" t="s">
        <v>75</v>
      </c>
      <c r="C15" s="7" t="s">
        <v>69</v>
      </c>
      <c r="D15" s="8" t="s">
        <v>68</v>
      </c>
      <c r="E15" s="8" t="s">
        <v>67</v>
      </c>
      <c r="F15" s="8" t="s">
        <v>86</v>
      </c>
      <c r="G15" s="8" t="s">
        <v>103</v>
      </c>
      <c r="H15" s="8" t="s">
        <v>108</v>
      </c>
      <c r="I15" s="125">
        <v>0.62745098039215685</v>
      </c>
      <c r="J15" s="122">
        <v>0.66</v>
      </c>
      <c r="K15" s="122">
        <v>0.66666666666666663</v>
      </c>
      <c r="L15" s="124">
        <v>0.65306122448979587</v>
      </c>
      <c r="M15" s="122">
        <v>0.53061224489795922</v>
      </c>
      <c r="N15" s="122">
        <v>0.57999999999999996</v>
      </c>
      <c r="O15" s="123">
        <v>0.47058823529411764</v>
      </c>
      <c r="P15" s="123">
        <v>0.42</v>
      </c>
      <c r="Q15" s="123">
        <v>0.39215686274509803</v>
      </c>
      <c r="R15" s="123">
        <v>0.44897959183673469</v>
      </c>
      <c r="S15" s="123">
        <v>0.46938775510204084</v>
      </c>
      <c r="T15" s="123">
        <v>0.46</v>
      </c>
      <c r="U15" s="122">
        <v>0.27450980392156865</v>
      </c>
      <c r="V15" s="122">
        <v>0.4</v>
      </c>
      <c r="W15" s="122">
        <v>0.37254901960784315</v>
      </c>
      <c r="X15" s="122">
        <v>0.40816326530612246</v>
      </c>
      <c r="Y15" s="122">
        <v>0.38775510204081631</v>
      </c>
      <c r="Z15" s="122">
        <v>0.42</v>
      </c>
      <c r="AA15" s="123">
        <v>0.62745098039215685</v>
      </c>
      <c r="AB15" s="123">
        <v>0.66</v>
      </c>
      <c r="AC15" s="123">
        <v>0.70588235294117652</v>
      </c>
      <c r="AD15" s="123">
        <v>0.65306122448979587</v>
      </c>
      <c r="AE15" s="123">
        <v>0.53061224489795922</v>
      </c>
      <c r="AF15" s="123">
        <v>0.64</v>
      </c>
    </row>
    <row r="16" spans="1:32" ht="14.25" customHeight="1" x14ac:dyDescent="0.25">
      <c r="A16" s="10" t="s">
        <v>25</v>
      </c>
      <c r="B16" s="10" t="s">
        <v>75</v>
      </c>
      <c r="C16" s="7" t="s">
        <v>3</v>
      </c>
      <c r="D16" s="8" t="s">
        <v>4</v>
      </c>
      <c r="E16" s="8" t="s">
        <v>81</v>
      </c>
      <c r="F16" s="8" t="s">
        <v>104</v>
      </c>
      <c r="G16" s="8" t="s">
        <v>106</v>
      </c>
      <c r="H16" s="8" t="s">
        <v>126</v>
      </c>
      <c r="I16" s="125">
        <v>0.43661971830985913</v>
      </c>
      <c r="J16" s="122">
        <v>0.44444444444444442</v>
      </c>
      <c r="K16" s="122">
        <v>0.39622641509433965</v>
      </c>
      <c r="L16" s="124">
        <v>0.44615384615384618</v>
      </c>
      <c r="M16" s="122">
        <v>0.33333333333333331</v>
      </c>
      <c r="N16" s="122">
        <v>0.10526315789473684</v>
      </c>
      <c r="O16" s="123">
        <v>0.15492957746478872</v>
      </c>
      <c r="P16" s="123">
        <v>0.27777777777777779</v>
      </c>
      <c r="Q16" s="123">
        <v>0.22641509433962265</v>
      </c>
      <c r="R16" s="123">
        <v>0.26153846153846155</v>
      </c>
      <c r="S16" s="123">
        <v>0.2807017543859649</v>
      </c>
      <c r="T16" s="123">
        <v>0.10526315789473684</v>
      </c>
      <c r="U16" s="122">
        <v>0.12676056338028169</v>
      </c>
      <c r="V16" s="122">
        <v>0.27777777777777779</v>
      </c>
      <c r="W16" s="122">
        <v>0.20754716981132076</v>
      </c>
      <c r="X16" s="122">
        <v>0.24615384615384617</v>
      </c>
      <c r="Y16" s="122">
        <v>0.26315789473684209</v>
      </c>
      <c r="Z16" s="122">
        <v>7.8947368421052627E-2</v>
      </c>
      <c r="AA16" s="123">
        <v>0.43661971830985913</v>
      </c>
      <c r="AB16" s="123">
        <v>0.44444444444444442</v>
      </c>
      <c r="AC16" s="123">
        <v>0.39622641509433965</v>
      </c>
      <c r="AD16" s="123">
        <v>0.44615384615384618</v>
      </c>
      <c r="AE16" s="123">
        <v>0.38596491228070173</v>
      </c>
      <c r="AF16" s="123">
        <v>0.5</v>
      </c>
    </row>
    <row r="17" spans="1:33" ht="14.25" customHeight="1" x14ac:dyDescent="0.25">
      <c r="A17" s="9" t="s">
        <v>26</v>
      </c>
      <c r="B17" s="9" t="s">
        <v>75</v>
      </c>
      <c r="C17" s="8" t="s">
        <v>3</v>
      </c>
      <c r="D17" s="8" t="s">
        <v>4</v>
      </c>
      <c r="E17" s="8" t="s">
        <v>81</v>
      </c>
      <c r="F17" s="8" t="s">
        <v>104</v>
      </c>
      <c r="G17" s="8" t="s">
        <v>106</v>
      </c>
      <c r="H17" s="8" t="s">
        <v>126</v>
      </c>
      <c r="I17" s="122">
        <v>0.24242424242424243</v>
      </c>
      <c r="J17" s="122">
        <v>0.44827586206896552</v>
      </c>
      <c r="K17" s="122">
        <v>0.17241379310344829</v>
      </c>
      <c r="L17" s="122">
        <v>0.18421052631578946</v>
      </c>
      <c r="M17" s="122">
        <v>0.21052631578947367</v>
      </c>
      <c r="N17" s="122">
        <v>0.26666666666666666</v>
      </c>
      <c r="O17" s="123">
        <v>0.15151515151515152</v>
      </c>
      <c r="P17" s="123">
        <v>0.31034482758620691</v>
      </c>
      <c r="Q17" s="123">
        <v>0.10344827586206896</v>
      </c>
      <c r="R17" s="123">
        <v>0.13157894736842105</v>
      </c>
      <c r="S17" s="123">
        <v>0.13157894736842105</v>
      </c>
      <c r="T17" s="123">
        <v>0.26666666666666666</v>
      </c>
      <c r="U17" s="122">
        <v>0.15151515151515152</v>
      </c>
      <c r="V17" s="122">
        <v>0.27586206896551724</v>
      </c>
      <c r="W17" s="122">
        <v>0.10344827586206896</v>
      </c>
      <c r="X17" s="122">
        <v>0.13157894736842105</v>
      </c>
      <c r="Y17" s="122">
        <v>0.13157894736842105</v>
      </c>
      <c r="Z17" s="122">
        <v>0.26666666666666666</v>
      </c>
      <c r="AA17" s="123">
        <v>0.27272727272727271</v>
      </c>
      <c r="AB17" s="123">
        <v>0.44827586206896552</v>
      </c>
      <c r="AC17" s="123">
        <v>0.17241379310344829</v>
      </c>
      <c r="AD17" s="123">
        <v>0.21052631578947367</v>
      </c>
      <c r="AE17" s="123">
        <v>0.23684210526315788</v>
      </c>
      <c r="AF17" s="123">
        <v>0.4</v>
      </c>
    </row>
    <row r="18" spans="1:33" ht="14.25" customHeight="1" x14ac:dyDescent="0.25">
      <c r="A18" s="10" t="s">
        <v>105</v>
      </c>
      <c r="B18" s="10" t="s">
        <v>75</v>
      </c>
      <c r="C18" s="7" t="s">
        <v>3</v>
      </c>
      <c r="D18" s="7" t="s">
        <v>4</v>
      </c>
      <c r="E18" s="7" t="s">
        <v>81</v>
      </c>
      <c r="F18" s="7" t="s">
        <v>104</v>
      </c>
      <c r="G18" s="7" t="s">
        <v>106</v>
      </c>
      <c r="H18" s="8" t="s">
        <v>126</v>
      </c>
      <c r="I18" s="125">
        <v>0.36283185840707965</v>
      </c>
      <c r="J18" s="125">
        <v>0.29577464788732394</v>
      </c>
      <c r="K18" s="125">
        <v>0.36</v>
      </c>
      <c r="L18" s="125">
        <v>0.45</v>
      </c>
      <c r="M18" s="125">
        <v>0.38181818181818183</v>
      </c>
      <c r="N18" s="122">
        <v>0.32692307692307693</v>
      </c>
      <c r="O18" s="123">
        <v>0.20353982300884957</v>
      </c>
      <c r="P18" s="123">
        <v>0.18309859154929578</v>
      </c>
      <c r="Q18" s="123">
        <v>0.12</v>
      </c>
      <c r="R18" s="123">
        <v>0.28333333333333333</v>
      </c>
      <c r="S18" s="123">
        <v>0.25454545454545452</v>
      </c>
      <c r="T18" s="123">
        <v>0.32692307692307693</v>
      </c>
      <c r="U18" s="122">
        <v>0.17699115044247787</v>
      </c>
      <c r="V18" s="122">
        <v>0.18309859154929578</v>
      </c>
      <c r="W18" s="122">
        <v>0.12</v>
      </c>
      <c r="X18" s="122">
        <v>0.28333333333333333</v>
      </c>
      <c r="Y18" s="122">
        <v>0.2</v>
      </c>
      <c r="Z18" s="122">
        <v>0.30769230769230771</v>
      </c>
      <c r="AA18" s="123">
        <v>0.36283185840707965</v>
      </c>
      <c r="AB18" s="123">
        <v>0.29577464788732394</v>
      </c>
      <c r="AC18" s="123">
        <v>0.38</v>
      </c>
      <c r="AD18" s="123">
        <v>0.46666666666666667</v>
      </c>
      <c r="AE18" s="123">
        <v>0.43636363636363634</v>
      </c>
      <c r="AF18" s="123">
        <v>0.48076923076923078</v>
      </c>
      <c r="AG18" s="5"/>
    </row>
    <row r="19" spans="1:33" ht="14.25" customHeight="1" x14ac:dyDescent="0.25">
      <c r="A19" s="10" t="s">
        <v>27</v>
      </c>
      <c r="B19" s="10" t="s">
        <v>74</v>
      </c>
      <c r="C19" s="8" t="s">
        <v>86</v>
      </c>
      <c r="D19" s="8" t="s">
        <v>104</v>
      </c>
      <c r="E19" s="8" t="s">
        <v>103</v>
      </c>
      <c r="F19" s="8" t="s">
        <v>106</v>
      </c>
      <c r="G19" s="8" t="s">
        <v>108</v>
      </c>
      <c r="H19" s="8" t="s">
        <v>126</v>
      </c>
      <c r="I19" s="122">
        <v>0.69777777777777783</v>
      </c>
      <c r="J19" s="122">
        <v>0.75482093663911842</v>
      </c>
      <c r="K19" s="122">
        <v>0.67669172932330823</v>
      </c>
      <c r="L19" s="122">
        <v>0.73417721518987344</v>
      </c>
      <c r="M19" s="122">
        <v>0.67826086956521736</v>
      </c>
      <c r="N19" s="122">
        <v>0.69974554707379133</v>
      </c>
      <c r="O19" s="123">
        <v>0.44888888888888889</v>
      </c>
      <c r="P19" s="123">
        <v>0.54820936639118456</v>
      </c>
      <c r="Q19" s="123">
        <v>0.46616541353383456</v>
      </c>
      <c r="R19" s="123">
        <v>0.5037974683544304</v>
      </c>
      <c r="S19" s="123">
        <v>0.4652173913043478</v>
      </c>
      <c r="T19" s="123">
        <v>0.52671755725190839</v>
      </c>
      <c r="U19" s="122">
        <v>0.42666666666666669</v>
      </c>
      <c r="V19" s="122">
        <v>0.47382920110192839</v>
      </c>
      <c r="W19" s="122">
        <v>0.40601503759398494</v>
      </c>
      <c r="X19" s="122">
        <v>0.44810126582278481</v>
      </c>
      <c r="Y19" s="122">
        <v>0.40869565217391307</v>
      </c>
      <c r="Z19" s="122">
        <v>0.44529262086513993</v>
      </c>
      <c r="AA19" s="123">
        <v>0.7155555555555555</v>
      </c>
      <c r="AB19" s="123">
        <v>0.76308539944903586</v>
      </c>
      <c r="AC19" s="123">
        <v>0.70676691729323304</v>
      </c>
      <c r="AD19" s="123">
        <v>0.76202531645569616</v>
      </c>
      <c r="AE19" s="123">
        <v>0.73913043478260865</v>
      </c>
      <c r="AF19" s="123">
        <v>0.77099236641221369</v>
      </c>
    </row>
    <row r="20" spans="1:33" ht="14.25" customHeight="1" x14ac:dyDescent="0.25">
      <c r="A20" s="10" t="s">
        <v>28</v>
      </c>
      <c r="B20" s="10" t="s">
        <v>75</v>
      </c>
      <c r="C20" s="121" t="s">
        <v>120</v>
      </c>
      <c r="D20" s="121" t="s">
        <v>3</v>
      </c>
      <c r="E20" s="121" t="s">
        <v>4</v>
      </c>
      <c r="F20" s="8" t="s">
        <v>81</v>
      </c>
      <c r="G20" s="8" t="s">
        <v>104</v>
      </c>
      <c r="H20" s="8" t="s">
        <v>106</v>
      </c>
      <c r="I20" s="125" t="s">
        <v>120</v>
      </c>
      <c r="J20" s="122">
        <v>0.77551020408163263</v>
      </c>
      <c r="K20" s="122">
        <v>0.60869565217391308</v>
      </c>
      <c r="L20" s="124">
        <v>0.66</v>
      </c>
      <c r="M20" s="122">
        <v>0.75</v>
      </c>
      <c r="N20" s="122">
        <v>0.48</v>
      </c>
      <c r="O20" s="123" t="s">
        <v>120</v>
      </c>
      <c r="P20" s="123">
        <v>0.5714285714285714</v>
      </c>
      <c r="Q20" s="123">
        <v>0.39130434782608697</v>
      </c>
      <c r="R20" s="123">
        <v>0.52</v>
      </c>
      <c r="S20" s="123">
        <v>0.64583333333333337</v>
      </c>
      <c r="T20" s="123">
        <v>0.44</v>
      </c>
      <c r="U20" s="122" t="s">
        <v>120</v>
      </c>
      <c r="V20" s="122">
        <v>0.44897959183673469</v>
      </c>
      <c r="W20" s="122">
        <v>0.34782608695652173</v>
      </c>
      <c r="X20" s="122">
        <v>0.42</v>
      </c>
      <c r="Y20" s="122">
        <v>0.47916666666666669</v>
      </c>
      <c r="Z20" s="122">
        <v>0.3</v>
      </c>
      <c r="AA20" s="123" t="s">
        <v>120</v>
      </c>
      <c r="AB20" s="123">
        <v>0.77551020408163263</v>
      </c>
      <c r="AC20" s="123">
        <v>0.60869565217391308</v>
      </c>
      <c r="AD20" s="123">
        <v>0.66</v>
      </c>
      <c r="AE20" s="123">
        <v>0.77083333333333337</v>
      </c>
      <c r="AF20" s="123">
        <v>0.56000000000000005</v>
      </c>
    </row>
    <row r="21" spans="1:33" ht="14.25" customHeight="1" x14ac:dyDescent="0.25">
      <c r="A21" s="10" t="s">
        <v>29</v>
      </c>
      <c r="B21" s="10" t="s">
        <v>75</v>
      </c>
      <c r="C21" s="8" t="s">
        <v>67</v>
      </c>
      <c r="D21" s="8" t="s">
        <v>81</v>
      </c>
      <c r="E21" s="8" t="s">
        <v>86</v>
      </c>
      <c r="F21" s="8" t="s">
        <v>104</v>
      </c>
      <c r="G21" s="8" t="s">
        <v>103</v>
      </c>
      <c r="H21" s="8" t="s">
        <v>106</v>
      </c>
      <c r="I21" s="122">
        <v>0.65957446808510634</v>
      </c>
      <c r="J21" s="122">
        <v>0.69</v>
      </c>
      <c r="K21" s="124">
        <v>0.69565217391304346</v>
      </c>
      <c r="L21" s="122">
        <v>0.73267326732673266</v>
      </c>
      <c r="M21" s="122">
        <v>0.58333333333333337</v>
      </c>
      <c r="N21" s="122">
        <v>0.76</v>
      </c>
      <c r="O21" s="123">
        <v>0.46808510638297873</v>
      </c>
      <c r="P21" s="123">
        <v>0.46</v>
      </c>
      <c r="Q21" s="123">
        <v>0.45652173913043476</v>
      </c>
      <c r="R21" s="123">
        <v>0.51485148514851486</v>
      </c>
      <c r="S21" s="123">
        <v>0.45833333333333331</v>
      </c>
      <c r="T21" s="123">
        <v>0.59</v>
      </c>
      <c r="U21" s="122">
        <v>0.38297872340425532</v>
      </c>
      <c r="V21" s="122">
        <v>0.34</v>
      </c>
      <c r="W21" s="122">
        <v>0.2608695652173913</v>
      </c>
      <c r="X21" s="122">
        <v>0.46534653465346537</v>
      </c>
      <c r="Y21" s="122">
        <v>0.35416666666666669</v>
      </c>
      <c r="Z21" s="122">
        <v>0.39</v>
      </c>
      <c r="AA21" s="123">
        <v>0.7021276595744681</v>
      </c>
      <c r="AB21" s="123">
        <v>0.7</v>
      </c>
      <c r="AC21" s="123">
        <v>0.73913043478260865</v>
      </c>
      <c r="AD21" s="123">
        <v>0.78217821782178221</v>
      </c>
      <c r="AE21" s="123">
        <v>0.64583333333333337</v>
      </c>
      <c r="AF21" s="123">
        <v>0.82</v>
      </c>
    </row>
    <row r="22" spans="1:33" ht="14.25" customHeight="1" x14ac:dyDescent="0.25">
      <c r="A22" s="10" t="s">
        <v>30</v>
      </c>
      <c r="B22" s="10" t="s">
        <v>75</v>
      </c>
      <c r="C22" s="7" t="s">
        <v>68</v>
      </c>
      <c r="D22" s="8" t="s">
        <v>4</v>
      </c>
      <c r="E22" s="8" t="s">
        <v>67</v>
      </c>
      <c r="F22" s="8" t="s">
        <v>81</v>
      </c>
      <c r="G22" s="8" t="s">
        <v>86</v>
      </c>
      <c r="H22" s="8" t="s">
        <v>104</v>
      </c>
      <c r="I22" s="125">
        <v>0.73333333333333328</v>
      </c>
      <c r="J22" s="122">
        <v>0.92</v>
      </c>
      <c r="K22" s="122">
        <v>0.73469387755102045</v>
      </c>
      <c r="L22" s="124">
        <v>0.77777777777777779</v>
      </c>
      <c r="M22" s="122">
        <v>0.69387755102040816</v>
      </c>
      <c r="N22" s="122">
        <v>0.83333333333333337</v>
      </c>
      <c r="O22" s="123">
        <v>0.42222222222222222</v>
      </c>
      <c r="P22" s="123">
        <v>0.76</v>
      </c>
      <c r="Q22" s="123">
        <v>0.42857142857142855</v>
      </c>
      <c r="R22" s="123">
        <v>0.53535353535353536</v>
      </c>
      <c r="S22" s="123">
        <v>0.30612244897959184</v>
      </c>
      <c r="T22" s="123">
        <v>0.58823529411764708</v>
      </c>
      <c r="U22" s="122">
        <v>0.4</v>
      </c>
      <c r="V22" s="122">
        <v>0.74</v>
      </c>
      <c r="W22" s="122">
        <v>0.40816326530612246</v>
      </c>
      <c r="X22" s="122">
        <v>0.51515151515151514</v>
      </c>
      <c r="Y22" s="122">
        <v>0.30612244897959184</v>
      </c>
      <c r="Z22" s="122">
        <v>0.57843137254901966</v>
      </c>
      <c r="AA22" s="123">
        <v>0.73333333333333328</v>
      </c>
      <c r="AB22" s="123">
        <v>0.93</v>
      </c>
      <c r="AC22" s="123">
        <v>0.73469387755102045</v>
      </c>
      <c r="AD22" s="123">
        <v>0.77777777777777779</v>
      </c>
      <c r="AE22" s="123">
        <v>0.69387755102040816</v>
      </c>
      <c r="AF22" s="123">
        <v>0.83333333333333337</v>
      </c>
    </row>
    <row r="23" spans="1:33" ht="14.25" customHeight="1" x14ac:dyDescent="0.25">
      <c r="A23" s="10" t="s">
        <v>31</v>
      </c>
      <c r="B23" s="10" t="s">
        <v>75</v>
      </c>
      <c r="C23" s="8" t="s">
        <v>67</v>
      </c>
      <c r="D23" s="8" t="s">
        <v>81</v>
      </c>
      <c r="E23" s="8" t="s">
        <v>86</v>
      </c>
      <c r="F23" s="8" t="s">
        <v>104</v>
      </c>
      <c r="G23" s="8" t="s">
        <v>103</v>
      </c>
      <c r="H23" s="8" t="s">
        <v>106</v>
      </c>
      <c r="I23" s="122">
        <v>0.65306122448979587</v>
      </c>
      <c r="J23" s="122">
        <v>0.7</v>
      </c>
      <c r="K23" s="124">
        <v>0.54</v>
      </c>
      <c r="L23" s="122">
        <v>0.8</v>
      </c>
      <c r="M23" s="122">
        <v>0.54</v>
      </c>
      <c r="N23" s="122">
        <v>0.68</v>
      </c>
      <c r="O23" s="123">
        <v>0.30612244897959184</v>
      </c>
      <c r="P23" s="123">
        <v>0.16</v>
      </c>
      <c r="Q23" s="123">
        <v>0.2</v>
      </c>
      <c r="R23" s="123">
        <v>0.3</v>
      </c>
      <c r="S23" s="123">
        <v>0.24</v>
      </c>
      <c r="T23" s="123">
        <v>0.36</v>
      </c>
      <c r="U23" s="122">
        <v>0.30612244897959184</v>
      </c>
      <c r="V23" s="122">
        <v>0.16</v>
      </c>
      <c r="W23" s="122">
        <v>0.18</v>
      </c>
      <c r="X23" s="122">
        <v>0.3</v>
      </c>
      <c r="Y23" s="122">
        <v>0.24</v>
      </c>
      <c r="Z23" s="122">
        <v>0.36</v>
      </c>
      <c r="AA23" s="123">
        <v>0.69387755102040816</v>
      </c>
      <c r="AB23" s="123">
        <v>0.7</v>
      </c>
      <c r="AC23" s="123">
        <v>0.64</v>
      </c>
      <c r="AD23" s="123">
        <v>0.84</v>
      </c>
      <c r="AE23" s="123">
        <v>0.74</v>
      </c>
      <c r="AF23" s="123">
        <v>0.82</v>
      </c>
    </row>
    <row r="24" spans="1:33" ht="14.25" customHeight="1" x14ac:dyDescent="0.25">
      <c r="A24" s="10" t="s">
        <v>32</v>
      </c>
      <c r="B24" s="10" t="s">
        <v>75</v>
      </c>
      <c r="C24" s="7" t="s">
        <v>4</v>
      </c>
      <c r="D24" s="7" t="s">
        <v>81</v>
      </c>
      <c r="E24" s="7" t="s">
        <v>86</v>
      </c>
      <c r="F24" s="8" t="s">
        <v>104</v>
      </c>
      <c r="G24" s="8" t="s">
        <v>103</v>
      </c>
      <c r="H24" s="8" t="s">
        <v>106</v>
      </c>
      <c r="I24" s="125">
        <v>0.77358490566037741</v>
      </c>
      <c r="J24" s="125">
        <v>0.85365853658536583</v>
      </c>
      <c r="K24" s="125">
        <v>0.89473684210526316</v>
      </c>
      <c r="L24" s="122">
        <v>0.95</v>
      </c>
      <c r="M24" s="122">
        <v>0.80952380952380953</v>
      </c>
      <c r="N24" s="124">
        <v>0.92682926829268297</v>
      </c>
      <c r="O24" s="123">
        <v>0.67924528301886788</v>
      </c>
      <c r="P24" s="123">
        <v>0.80487804878048785</v>
      </c>
      <c r="Q24" s="123">
        <v>0.71052631578947367</v>
      </c>
      <c r="R24" s="123">
        <v>0.7</v>
      </c>
      <c r="S24" s="123">
        <v>0.6428571428571429</v>
      </c>
      <c r="T24" s="123">
        <v>0.85365853658536583</v>
      </c>
      <c r="U24" s="122">
        <v>0.64150943396226412</v>
      </c>
      <c r="V24" s="122">
        <v>0.73170731707317072</v>
      </c>
      <c r="W24" s="122">
        <v>0.63157894736842102</v>
      </c>
      <c r="X24" s="122">
        <v>0.65</v>
      </c>
      <c r="Y24" s="122">
        <v>0.5</v>
      </c>
      <c r="Z24" s="122">
        <v>0.78048780487804881</v>
      </c>
      <c r="AA24" s="123">
        <v>0.79245283018867929</v>
      </c>
      <c r="AB24" s="123">
        <v>0.87804878048780488</v>
      </c>
      <c r="AC24" s="123">
        <v>0.92105263157894735</v>
      </c>
      <c r="AD24" s="123">
        <v>0.95</v>
      </c>
      <c r="AE24" s="123">
        <v>0.83333333333333337</v>
      </c>
      <c r="AF24" s="123">
        <v>0.97560975609756095</v>
      </c>
    </row>
    <row r="25" spans="1:33" ht="14.25" customHeight="1" x14ac:dyDescent="0.25">
      <c r="A25" s="10" t="s">
        <v>33</v>
      </c>
      <c r="B25" s="10" t="s">
        <v>75</v>
      </c>
      <c r="C25" s="7" t="s">
        <v>69</v>
      </c>
      <c r="D25" s="7" t="s">
        <v>68</v>
      </c>
      <c r="E25" s="8" t="s">
        <v>67</v>
      </c>
      <c r="F25" s="8" t="s">
        <v>86</v>
      </c>
      <c r="G25" s="8" t="s">
        <v>104</v>
      </c>
      <c r="H25" s="8" t="s">
        <v>106</v>
      </c>
      <c r="I25" s="125">
        <v>0.625</v>
      </c>
      <c r="J25" s="125">
        <v>0.81632653061224492</v>
      </c>
      <c r="K25" s="122">
        <v>0.6</v>
      </c>
      <c r="L25" s="122">
        <v>0.42857142857142855</v>
      </c>
      <c r="M25" s="124">
        <v>0.45945945945945948</v>
      </c>
      <c r="N25" s="122">
        <v>0.36</v>
      </c>
      <c r="O25" s="123">
        <v>0.25</v>
      </c>
      <c r="P25" s="123">
        <v>0.69387755102040816</v>
      </c>
      <c r="Q25" s="123">
        <v>0.37777777777777777</v>
      </c>
      <c r="R25" s="123">
        <v>0.42857142857142855</v>
      </c>
      <c r="S25" s="123">
        <v>0.35135135135135137</v>
      </c>
      <c r="T25" s="123">
        <v>0.26</v>
      </c>
      <c r="U25" s="122">
        <v>0.1875</v>
      </c>
      <c r="V25" s="122">
        <v>0.59183673469387754</v>
      </c>
      <c r="W25" s="122">
        <v>0.37777777777777777</v>
      </c>
      <c r="X25" s="122">
        <v>0.42857142857142855</v>
      </c>
      <c r="Y25" s="122">
        <v>0.29729729729729731</v>
      </c>
      <c r="Z25" s="122">
        <v>0.24</v>
      </c>
      <c r="AA25" s="123">
        <v>0.625</v>
      </c>
      <c r="AB25" s="123">
        <v>0.81632653061224492</v>
      </c>
      <c r="AC25" s="123">
        <v>0.6</v>
      </c>
      <c r="AD25" s="123">
        <v>0.42857142857142855</v>
      </c>
      <c r="AE25" s="123">
        <v>0.51351351351351349</v>
      </c>
      <c r="AF25" s="123">
        <v>0.54</v>
      </c>
    </row>
    <row r="26" spans="1:33" ht="14.25" customHeight="1" x14ac:dyDescent="0.25">
      <c r="A26" s="9" t="s">
        <v>34</v>
      </c>
      <c r="B26" s="9" t="s">
        <v>75</v>
      </c>
      <c r="C26" s="121" t="s">
        <v>120</v>
      </c>
      <c r="D26" s="8" t="s">
        <v>2</v>
      </c>
      <c r="E26" s="8" t="s">
        <v>3</v>
      </c>
      <c r="F26" s="8" t="s">
        <v>4</v>
      </c>
      <c r="G26" s="8" t="s">
        <v>81</v>
      </c>
      <c r="H26" s="8" t="s">
        <v>104</v>
      </c>
      <c r="I26" s="122" t="s">
        <v>120</v>
      </c>
      <c r="J26" s="122">
        <v>0.66666666666666663</v>
      </c>
      <c r="K26" s="122">
        <v>0.66666666666666663</v>
      </c>
      <c r="L26" s="122">
        <v>0.46153846153846156</v>
      </c>
      <c r="M26" s="122">
        <v>0.45454545454545453</v>
      </c>
      <c r="N26" s="122">
        <v>0.4</v>
      </c>
      <c r="O26" s="123" t="s">
        <v>120</v>
      </c>
      <c r="P26" s="123">
        <v>0.4358974358974359</v>
      </c>
      <c r="Q26" s="123">
        <v>0.54545454545454541</v>
      </c>
      <c r="R26" s="123">
        <v>0.38461538461538464</v>
      </c>
      <c r="S26" s="123">
        <v>0.45454545454545453</v>
      </c>
      <c r="T26" s="123">
        <v>0.35</v>
      </c>
      <c r="U26" s="122" t="s">
        <v>120</v>
      </c>
      <c r="V26" s="122">
        <v>0.30769230769230771</v>
      </c>
      <c r="W26" s="122">
        <v>0.36363636363636365</v>
      </c>
      <c r="X26" s="122">
        <v>3.8461538461538464E-2</v>
      </c>
      <c r="Y26" s="122">
        <v>0.22727272727272727</v>
      </c>
      <c r="Z26" s="122">
        <v>0.2</v>
      </c>
      <c r="AA26" s="123" t="s">
        <v>120</v>
      </c>
      <c r="AB26" s="123">
        <v>0.66666666666666663</v>
      </c>
      <c r="AC26" s="123">
        <v>0.66666666666666663</v>
      </c>
      <c r="AD26" s="123">
        <v>0.5</v>
      </c>
      <c r="AE26" s="123">
        <v>0.45454545454545453</v>
      </c>
      <c r="AF26" s="123">
        <v>0.45</v>
      </c>
    </row>
    <row r="27" spans="1:33" ht="14.25" customHeight="1" x14ac:dyDescent="0.25">
      <c r="A27" s="10" t="s">
        <v>35</v>
      </c>
      <c r="B27" s="10" t="s">
        <v>75</v>
      </c>
      <c r="C27" s="12" t="s">
        <v>128</v>
      </c>
      <c r="D27" s="12" t="s">
        <v>69</v>
      </c>
      <c r="E27" s="12" t="s">
        <v>68</v>
      </c>
      <c r="F27" s="12" t="s">
        <v>67</v>
      </c>
      <c r="G27" s="12" t="s">
        <v>86</v>
      </c>
      <c r="H27" s="12" t="s">
        <v>103</v>
      </c>
      <c r="I27" s="122">
        <v>0.88</v>
      </c>
      <c r="J27" s="122">
        <v>0.8571428571428571</v>
      </c>
      <c r="K27" s="122">
        <v>0.87179487179487181</v>
      </c>
      <c r="L27" s="122">
        <v>0.87179487179487181</v>
      </c>
      <c r="M27" s="122">
        <v>0.80487804878048785</v>
      </c>
      <c r="N27" s="122">
        <v>0.80487804878048785</v>
      </c>
      <c r="O27" s="123">
        <v>0.78</v>
      </c>
      <c r="P27" s="123">
        <v>0.7142857142857143</v>
      </c>
      <c r="Q27" s="123">
        <v>0.84615384615384615</v>
      </c>
      <c r="R27" s="123">
        <v>0.71794871794871795</v>
      </c>
      <c r="S27" s="123">
        <v>0.65853658536585369</v>
      </c>
      <c r="T27" s="123">
        <v>0.75609756097560976</v>
      </c>
      <c r="U27" s="122">
        <v>0.76</v>
      </c>
      <c r="V27" s="122">
        <v>0.69387755102040816</v>
      </c>
      <c r="W27" s="122">
        <v>0.82051282051282048</v>
      </c>
      <c r="X27" s="122">
        <v>0.71794871794871795</v>
      </c>
      <c r="Y27" s="122">
        <v>0.6097560975609756</v>
      </c>
      <c r="Z27" s="122">
        <v>0.70731707317073167</v>
      </c>
      <c r="AA27" s="123">
        <v>0.88</v>
      </c>
      <c r="AB27" s="123">
        <v>0.8571428571428571</v>
      </c>
      <c r="AC27" s="123">
        <v>0.89743589743589747</v>
      </c>
      <c r="AD27" s="123">
        <v>0.87179487179487181</v>
      </c>
      <c r="AE27" s="123">
        <v>0.80487804878048785</v>
      </c>
      <c r="AF27" s="123">
        <v>0.80487804878048785</v>
      </c>
    </row>
    <row r="28" spans="1:33" ht="14.25" customHeight="1" x14ac:dyDescent="0.25">
      <c r="A28" s="10" t="s">
        <v>117</v>
      </c>
      <c r="B28" s="10" t="s">
        <v>74</v>
      </c>
      <c r="C28" s="12" t="s">
        <v>86</v>
      </c>
      <c r="D28" s="12" t="s">
        <v>104</v>
      </c>
      <c r="E28" s="12" t="s">
        <v>103</v>
      </c>
      <c r="F28" s="12" t="s">
        <v>106</v>
      </c>
      <c r="G28" s="12" t="s">
        <v>108</v>
      </c>
      <c r="H28" s="12" t="s">
        <v>126</v>
      </c>
      <c r="I28" s="122">
        <v>0.6026200873362445</v>
      </c>
      <c r="J28" s="122">
        <v>0.66239316239316237</v>
      </c>
      <c r="K28" s="124">
        <v>0.57916666666666672</v>
      </c>
      <c r="L28" s="122">
        <v>0.69918699186991873</v>
      </c>
      <c r="M28" s="122">
        <v>0.53030303030303028</v>
      </c>
      <c r="N28" s="122">
        <v>0.62007168458781359</v>
      </c>
      <c r="O28" s="123">
        <v>0.35807860262008734</v>
      </c>
      <c r="P28" s="123">
        <v>0.47435897435897434</v>
      </c>
      <c r="Q28" s="123">
        <v>0.3</v>
      </c>
      <c r="R28" s="123">
        <v>0.46747967479674796</v>
      </c>
      <c r="S28" s="123">
        <v>0.38383838383838381</v>
      </c>
      <c r="T28" s="123">
        <v>0.58422939068100355</v>
      </c>
      <c r="U28" s="122">
        <v>0.24454148471615719</v>
      </c>
      <c r="V28" s="122">
        <v>0.36752136752136755</v>
      </c>
      <c r="W28" s="122">
        <v>0.21249999999999999</v>
      </c>
      <c r="X28" s="122">
        <v>0.38211382113821141</v>
      </c>
      <c r="Y28" s="122">
        <v>0.31818181818181818</v>
      </c>
      <c r="Z28" s="122">
        <v>0.5053763440860215</v>
      </c>
      <c r="AA28" s="123">
        <v>0.61572052401746724</v>
      </c>
      <c r="AB28" s="123">
        <v>0.70512820512820518</v>
      </c>
      <c r="AC28" s="123">
        <v>0.61250000000000004</v>
      </c>
      <c r="AD28" s="123">
        <v>0.72764227642276424</v>
      </c>
      <c r="AE28" s="123">
        <v>0.64646464646464652</v>
      </c>
      <c r="AF28" s="123">
        <v>0.70250896057347667</v>
      </c>
    </row>
    <row r="29" spans="1:33" ht="14.25" customHeight="1" x14ac:dyDescent="0.25">
      <c r="A29" s="10" t="s">
        <v>36</v>
      </c>
      <c r="B29" s="10" t="s">
        <v>75</v>
      </c>
      <c r="C29" s="12" t="s">
        <v>86</v>
      </c>
      <c r="D29" s="12" t="s">
        <v>104</v>
      </c>
      <c r="E29" s="12" t="s">
        <v>103</v>
      </c>
      <c r="F29" s="12" t="s">
        <v>106</v>
      </c>
      <c r="G29" s="12" t="s">
        <v>108</v>
      </c>
      <c r="H29" s="12" t="s">
        <v>126</v>
      </c>
      <c r="I29" s="122">
        <v>0.74358974358974361</v>
      </c>
      <c r="J29" s="122">
        <v>0.7142857142857143</v>
      </c>
      <c r="K29" s="122">
        <v>0.63414634146341464</v>
      </c>
      <c r="L29" s="122">
        <v>0.7142857142857143</v>
      </c>
      <c r="M29" s="122">
        <v>0.58536585365853655</v>
      </c>
      <c r="N29" s="122">
        <v>0.86046511627906974</v>
      </c>
      <c r="O29" s="123">
        <v>0.5641025641025641</v>
      </c>
      <c r="P29" s="123">
        <v>0.42857142857142855</v>
      </c>
      <c r="Q29" s="123">
        <v>0.24390243902439024</v>
      </c>
      <c r="R29" s="123">
        <v>0.33333333333333331</v>
      </c>
      <c r="S29" s="123">
        <v>0.48780487804878048</v>
      </c>
      <c r="T29" s="123">
        <v>0.76744186046511631</v>
      </c>
      <c r="U29" s="122">
        <v>0.46153846153846156</v>
      </c>
      <c r="V29" s="122">
        <v>0.38095238095238093</v>
      </c>
      <c r="W29" s="122">
        <v>0.14634146341463414</v>
      </c>
      <c r="X29" s="122">
        <v>0.33333333333333331</v>
      </c>
      <c r="Y29" s="122">
        <v>0.41463414634146339</v>
      </c>
      <c r="Z29" s="122">
        <v>0.69767441860465118</v>
      </c>
      <c r="AA29" s="123">
        <v>0.74358974358974361</v>
      </c>
      <c r="AB29" s="123">
        <v>0.73809523809523814</v>
      </c>
      <c r="AC29" s="123">
        <v>0.68292682926829273</v>
      </c>
      <c r="AD29" s="123">
        <v>0.76190476190476186</v>
      </c>
      <c r="AE29" s="123">
        <v>0.63414634146341464</v>
      </c>
      <c r="AF29" s="123">
        <v>0.86046511627906974</v>
      </c>
    </row>
    <row r="30" spans="1:33" ht="14.25" customHeight="1" x14ac:dyDescent="0.25">
      <c r="A30" s="10" t="s">
        <v>37</v>
      </c>
      <c r="B30" s="10" t="s">
        <v>75</v>
      </c>
      <c r="C30" s="12" t="s">
        <v>69</v>
      </c>
      <c r="D30" s="12" t="s">
        <v>68</v>
      </c>
      <c r="E30" s="12" t="s">
        <v>67</v>
      </c>
      <c r="F30" s="12" t="s">
        <v>86</v>
      </c>
      <c r="G30" s="12" t="s">
        <v>103</v>
      </c>
      <c r="H30" s="12" t="s">
        <v>126</v>
      </c>
      <c r="I30" s="122">
        <v>0.7</v>
      </c>
      <c r="J30" s="122">
        <v>0.57499999999999996</v>
      </c>
      <c r="K30" s="122">
        <v>0.61538461538461542</v>
      </c>
      <c r="L30" s="122">
        <v>0.72972972972972971</v>
      </c>
      <c r="M30" s="122">
        <v>0.45945945945945948</v>
      </c>
      <c r="N30" s="122">
        <v>0.48717948717948717</v>
      </c>
      <c r="O30" s="123">
        <v>0.35</v>
      </c>
      <c r="P30" s="123">
        <v>0.125</v>
      </c>
      <c r="Q30" s="123">
        <v>0.30769230769230771</v>
      </c>
      <c r="R30" s="123">
        <v>0.40540540540540543</v>
      </c>
      <c r="S30" s="123">
        <v>0.3783783783783784</v>
      </c>
      <c r="T30" s="123">
        <v>0.46153846153846156</v>
      </c>
      <c r="U30" s="122">
        <v>0.125</v>
      </c>
      <c r="V30" s="122">
        <v>7.4999999999999997E-2</v>
      </c>
      <c r="W30" s="122">
        <v>0.30769230769230771</v>
      </c>
      <c r="X30" s="122">
        <v>0.27027027027027029</v>
      </c>
      <c r="Y30" s="122">
        <v>0.27027027027027029</v>
      </c>
      <c r="Z30" s="122">
        <v>0.38461538461538464</v>
      </c>
      <c r="AA30" s="123">
        <v>0.7</v>
      </c>
      <c r="AB30" s="123">
        <v>0.57499999999999996</v>
      </c>
      <c r="AC30" s="123">
        <v>0.61538461538461542</v>
      </c>
      <c r="AD30" s="123">
        <v>0.7567567567567568</v>
      </c>
      <c r="AE30" s="123">
        <v>0.45945945945945948</v>
      </c>
      <c r="AF30" s="123">
        <v>0.64102564102564108</v>
      </c>
    </row>
    <row r="31" spans="1:33" ht="14.25" customHeight="1" x14ac:dyDescent="0.25">
      <c r="A31" s="10" t="s">
        <v>38</v>
      </c>
      <c r="B31" s="10" t="s">
        <v>75</v>
      </c>
      <c r="C31" s="12" t="s">
        <v>86</v>
      </c>
      <c r="D31" s="12" t="s">
        <v>104</v>
      </c>
      <c r="E31" s="12" t="s">
        <v>103</v>
      </c>
      <c r="F31" s="12" t="s">
        <v>106</v>
      </c>
      <c r="G31" s="12" t="s">
        <v>108</v>
      </c>
      <c r="H31" s="12" t="s">
        <v>126</v>
      </c>
      <c r="I31" s="122">
        <v>0.55000000000000004</v>
      </c>
      <c r="J31" s="124">
        <v>0.625</v>
      </c>
      <c r="K31" s="122">
        <v>0.58536585365853655</v>
      </c>
      <c r="L31" s="122">
        <v>0.7</v>
      </c>
      <c r="M31" s="122">
        <v>0.625</v>
      </c>
      <c r="N31" s="122">
        <v>0.63414634146341464</v>
      </c>
      <c r="O31" s="123">
        <v>0.4</v>
      </c>
      <c r="P31" s="123">
        <v>0.57499999999999996</v>
      </c>
      <c r="Q31" s="123">
        <v>0.31707317073170732</v>
      </c>
      <c r="R31" s="123">
        <v>0.6</v>
      </c>
      <c r="S31" s="123">
        <v>0.47499999999999998</v>
      </c>
      <c r="T31" s="123">
        <v>0.63414634146341464</v>
      </c>
      <c r="U31" s="122">
        <v>0.17499999999999999</v>
      </c>
      <c r="V31" s="122">
        <v>0.3</v>
      </c>
      <c r="W31" s="122">
        <v>0.24390243902439024</v>
      </c>
      <c r="X31" s="122">
        <v>0.42499999999999999</v>
      </c>
      <c r="Y31" s="122">
        <v>0.375</v>
      </c>
      <c r="Z31" s="122">
        <v>0.43902439024390244</v>
      </c>
      <c r="AA31" s="123">
        <v>0.55000000000000004</v>
      </c>
      <c r="AB31" s="123">
        <v>0.65</v>
      </c>
      <c r="AC31" s="123">
        <v>0.63414634146341464</v>
      </c>
      <c r="AD31" s="123">
        <v>0.72499999999999998</v>
      </c>
      <c r="AE31" s="123">
        <v>0.65</v>
      </c>
      <c r="AF31" s="123">
        <v>0.65853658536585369</v>
      </c>
    </row>
    <row r="32" spans="1:33" ht="14.25" customHeight="1" x14ac:dyDescent="0.25">
      <c r="A32" s="10" t="s">
        <v>39</v>
      </c>
      <c r="B32" s="10" t="s">
        <v>75</v>
      </c>
      <c r="C32" s="12" t="s">
        <v>86</v>
      </c>
      <c r="D32" s="12" t="s">
        <v>104</v>
      </c>
      <c r="E32" s="12" t="s">
        <v>103</v>
      </c>
      <c r="F32" s="12" t="s">
        <v>106</v>
      </c>
      <c r="G32" s="12" t="s">
        <v>108</v>
      </c>
      <c r="H32" s="12" t="s">
        <v>126</v>
      </c>
      <c r="I32" s="122">
        <v>0.52500000000000002</v>
      </c>
      <c r="J32" s="122">
        <v>0.58974358974358976</v>
      </c>
      <c r="K32" s="122">
        <v>0.75</v>
      </c>
      <c r="L32" s="122">
        <v>0.6428571428571429</v>
      </c>
      <c r="M32" s="122">
        <v>0.45</v>
      </c>
      <c r="N32" s="122">
        <v>0.52500000000000002</v>
      </c>
      <c r="O32" s="123">
        <v>0.3</v>
      </c>
      <c r="P32" s="123">
        <v>0.4358974358974359</v>
      </c>
      <c r="Q32" s="123">
        <v>0.47499999999999998</v>
      </c>
      <c r="R32" s="123">
        <v>0.45238095238095238</v>
      </c>
      <c r="S32" s="123">
        <v>0.375</v>
      </c>
      <c r="T32" s="123">
        <v>0.52500000000000002</v>
      </c>
      <c r="U32" s="122">
        <v>0.25</v>
      </c>
      <c r="V32" s="122">
        <v>0.33333333333333331</v>
      </c>
      <c r="W32" s="122">
        <v>0.32500000000000001</v>
      </c>
      <c r="X32" s="122">
        <v>0.42857142857142855</v>
      </c>
      <c r="Y32" s="122">
        <v>0.32500000000000001</v>
      </c>
      <c r="Z32" s="122">
        <v>0.52500000000000002</v>
      </c>
      <c r="AA32" s="123">
        <v>0.55000000000000004</v>
      </c>
      <c r="AB32" s="123">
        <v>0.71794871794871795</v>
      </c>
      <c r="AC32" s="123">
        <v>0.75</v>
      </c>
      <c r="AD32" s="123">
        <v>0.66666666666666663</v>
      </c>
      <c r="AE32" s="123">
        <v>0.6</v>
      </c>
      <c r="AF32" s="123">
        <v>0.55000000000000004</v>
      </c>
    </row>
    <row r="33" spans="1:32" ht="14.25" customHeight="1" x14ac:dyDescent="0.25">
      <c r="A33" s="10" t="s">
        <v>40</v>
      </c>
      <c r="B33" s="10" t="s">
        <v>75</v>
      </c>
      <c r="C33" s="7" t="s">
        <v>86</v>
      </c>
      <c r="D33" s="11" t="s">
        <v>104</v>
      </c>
      <c r="E33" s="12" t="s">
        <v>103</v>
      </c>
      <c r="F33" s="12" t="s">
        <v>106</v>
      </c>
      <c r="G33" s="12" t="s">
        <v>108</v>
      </c>
      <c r="H33" s="12" t="s">
        <v>126</v>
      </c>
      <c r="I33" s="125">
        <v>0.5</v>
      </c>
      <c r="J33" s="122">
        <v>0.61904761904761907</v>
      </c>
      <c r="K33" s="122">
        <v>0.45</v>
      </c>
      <c r="L33" s="124">
        <v>0.68292682926829273</v>
      </c>
      <c r="M33" s="122">
        <v>0.45945945945945948</v>
      </c>
      <c r="N33" s="122">
        <v>0.6</v>
      </c>
      <c r="O33" s="123">
        <v>0.22222222222222221</v>
      </c>
      <c r="P33" s="123">
        <v>0.38095238095238093</v>
      </c>
      <c r="Q33" s="123">
        <v>0.1</v>
      </c>
      <c r="R33" s="123">
        <v>0.31707317073170732</v>
      </c>
      <c r="S33" s="123">
        <v>0.1891891891891892</v>
      </c>
      <c r="T33" s="123">
        <v>0.55000000000000004</v>
      </c>
      <c r="U33" s="122">
        <v>8.3333333333333329E-2</v>
      </c>
      <c r="V33" s="122">
        <v>0.26190476190476192</v>
      </c>
      <c r="W33" s="122">
        <v>0.05</v>
      </c>
      <c r="X33" s="122">
        <v>0.12195121951219512</v>
      </c>
      <c r="Y33" s="122">
        <v>0.10810810810810811</v>
      </c>
      <c r="Z33" s="122">
        <v>0.42499999999999999</v>
      </c>
      <c r="AA33" s="123">
        <v>0.52777777777777779</v>
      </c>
      <c r="AB33" s="123">
        <v>0.66666666666666663</v>
      </c>
      <c r="AC33" s="123">
        <v>0.52500000000000002</v>
      </c>
      <c r="AD33" s="123">
        <v>0.70731707317073167</v>
      </c>
      <c r="AE33" s="123">
        <v>0.67567567567567566</v>
      </c>
      <c r="AF33" s="123">
        <v>0.7</v>
      </c>
    </row>
    <row r="34" spans="1:32" ht="14.25" customHeight="1" x14ac:dyDescent="0.25">
      <c r="A34" s="9" t="s">
        <v>41</v>
      </c>
      <c r="B34" s="9" t="s">
        <v>75</v>
      </c>
      <c r="C34" s="8" t="s">
        <v>86</v>
      </c>
      <c r="D34" s="8" t="s">
        <v>104</v>
      </c>
      <c r="E34" s="8" t="s">
        <v>103</v>
      </c>
      <c r="F34" s="8" t="s">
        <v>106</v>
      </c>
      <c r="G34" s="8" t="s">
        <v>108</v>
      </c>
      <c r="H34" s="8" t="s">
        <v>126</v>
      </c>
      <c r="I34" s="122">
        <v>0.56756756756756754</v>
      </c>
      <c r="J34" s="122">
        <v>0.92682926829268297</v>
      </c>
      <c r="K34" s="122">
        <v>0.58536585365853655</v>
      </c>
      <c r="L34" s="122">
        <v>0.80487804878048785</v>
      </c>
      <c r="M34" s="122">
        <v>0.52500000000000002</v>
      </c>
      <c r="N34" s="122">
        <v>0.7142857142857143</v>
      </c>
      <c r="O34" s="123">
        <v>0.24324324324324326</v>
      </c>
      <c r="P34" s="123">
        <v>0.73170731707317072</v>
      </c>
      <c r="Q34" s="123">
        <v>0.29268292682926828</v>
      </c>
      <c r="R34" s="123">
        <v>0.65853658536585369</v>
      </c>
      <c r="S34" s="123">
        <v>0.375</v>
      </c>
      <c r="T34" s="123">
        <v>0.6428571428571429</v>
      </c>
      <c r="U34" s="122">
        <v>0.21621621621621623</v>
      </c>
      <c r="V34" s="122">
        <v>0.68292682926829273</v>
      </c>
      <c r="W34" s="122">
        <v>0.24390243902439024</v>
      </c>
      <c r="X34" s="122">
        <v>0.6097560975609756</v>
      </c>
      <c r="Y34" s="122">
        <v>0.35</v>
      </c>
      <c r="Z34" s="122">
        <v>0.5714285714285714</v>
      </c>
      <c r="AA34" s="123">
        <v>0.56756756756756754</v>
      </c>
      <c r="AB34" s="123">
        <v>0.92682926829268297</v>
      </c>
      <c r="AC34" s="123">
        <v>0.6097560975609756</v>
      </c>
      <c r="AD34" s="123">
        <v>0.80487804878048785</v>
      </c>
      <c r="AE34" s="123">
        <v>0.67500000000000004</v>
      </c>
      <c r="AF34" s="123">
        <v>0.88095238095238093</v>
      </c>
    </row>
    <row r="35" spans="1:32" ht="14.25" customHeight="1" x14ac:dyDescent="0.25">
      <c r="A35" s="13" t="s">
        <v>42</v>
      </c>
      <c r="B35" s="10" t="s">
        <v>75</v>
      </c>
      <c r="C35" s="8" t="s">
        <v>3</v>
      </c>
      <c r="D35" s="8" t="s">
        <v>4</v>
      </c>
      <c r="E35" s="8" t="s">
        <v>81</v>
      </c>
      <c r="F35" s="8" t="s">
        <v>104</v>
      </c>
      <c r="G35" s="8" t="s">
        <v>106</v>
      </c>
      <c r="H35" s="8" t="s">
        <v>126</v>
      </c>
      <c r="I35" s="122">
        <v>0.64864864864864868</v>
      </c>
      <c r="J35" s="122">
        <v>0.65116279069767447</v>
      </c>
      <c r="K35" s="122">
        <v>0.81481481481481477</v>
      </c>
      <c r="L35" s="122">
        <v>0.43333333333333335</v>
      </c>
      <c r="M35" s="122">
        <v>0.65</v>
      </c>
      <c r="N35" s="122">
        <v>0.47058823529411764</v>
      </c>
      <c r="O35" s="123">
        <v>0.59459459459459463</v>
      </c>
      <c r="P35" s="123">
        <v>0.58139534883720934</v>
      </c>
      <c r="Q35" s="123">
        <v>0.62962962962962965</v>
      </c>
      <c r="R35" s="123">
        <v>0.23333333333333334</v>
      </c>
      <c r="S35" s="123">
        <v>0.45</v>
      </c>
      <c r="T35" s="123">
        <v>0.47058823529411764</v>
      </c>
      <c r="U35" s="122">
        <v>0.35135135135135137</v>
      </c>
      <c r="V35" s="122">
        <v>0.39534883720930231</v>
      </c>
      <c r="W35" s="122">
        <v>0.40740740740740738</v>
      </c>
      <c r="X35" s="122">
        <v>0.2</v>
      </c>
      <c r="Y35" s="122">
        <v>0.375</v>
      </c>
      <c r="Z35" s="122">
        <v>0.47058823529411764</v>
      </c>
      <c r="AA35" s="123">
        <v>0.70270270270270274</v>
      </c>
      <c r="AB35" s="123">
        <v>0.65116279069767447</v>
      </c>
      <c r="AC35" s="123">
        <v>0.81481481481481477</v>
      </c>
      <c r="AD35" s="123">
        <v>0.46666666666666667</v>
      </c>
      <c r="AE35" s="123">
        <v>0.7</v>
      </c>
      <c r="AF35" s="123">
        <v>0.58823529411764708</v>
      </c>
    </row>
    <row r="36" spans="1:32" ht="14.25" customHeight="1" x14ac:dyDescent="0.25">
      <c r="A36" s="13" t="s">
        <v>116</v>
      </c>
      <c r="B36" s="10" t="s">
        <v>74</v>
      </c>
      <c r="C36" s="7" t="s">
        <v>86</v>
      </c>
      <c r="D36" s="7" t="s">
        <v>104</v>
      </c>
      <c r="E36" s="7" t="s">
        <v>103</v>
      </c>
      <c r="F36" s="7" t="s">
        <v>106</v>
      </c>
      <c r="G36" s="8" t="s">
        <v>108</v>
      </c>
      <c r="H36" s="8" t="s">
        <v>126</v>
      </c>
      <c r="I36" s="125">
        <v>0.69028871391076119</v>
      </c>
      <c r="J36" s="125">
        <v>0.82507288629737607</v>
      </c>
      <c r="K36" s="125">
        <v>0.63829787234042556</v>
      </c>
      <c r="L36" s="125">
        <v>0.69565217391304346</v>
      </c>
      <c r="M36" s="122">
        <v>0.67958656330749356</v>
      </c>
      <c r="N36" s="122">
        <v>0.69518716577540107</v>
      </c>
      <c r="O36" s="123">
        <v>0.55643044619422577</v>
      </c>
      <c r="P36" s="123">
        <v>0.70553935860058314</v>
      </c>
      <c r="Q36" s="123">
        <v>0.47754137115839246</v>
      </c>
      <c r="R36" s="123">
        <v>0.59510869565217395</v>
      </c>
      <c r="S36" s="123">
        <v>0.53229974160206717</v>
      </c>
      <c r="T36" s="123">
        <v>0.63636363636363635</v>
      </c>
      <c r="U36" s="122">
        <v>0.37270341207349084</v>
      </c>
      <c r="V36" s="122">
        <v>0.55976676384839652</v>
      </c>
      <c r="W36" s="122">
        <v>0.33333333333333331</v>
      </c>
      <c r="X36" s="122">
        <v>0.47010869565217389</v>
      </c>
      <c r="Y36" s="122">
        <v>0.36950904392764861</v>
      </c>
      <c r="Z36" s="122">
        <v>0.47593582887700536</v>
      </c>
      <c r="AA36" s="123">
        <v>0.73228346456692917</v>
      </c>
      <c r="AB36" s="123">
        <v>0.85422740524781338</v>
      </c>
      <c r="AC36" s="123">
        <v>0.69267139479905437</v>
      </c>
      <c r="AD36" s="123">
        <v>0.76086956521739135</v>
      </c>
      <c r="AE36" s="123">
        <v>0.78811369509043927</v>
      </c>
      <c r="AF36" s="123">
        <v>0.81016042780748665</v>
      </c>
    </row>
    <row r="37" spans="1:32" ht="14.25" customHeight="1" x14ac:dyDescent="0.25">
      <c r="A37" s="10" t="s">
        <v>43</v>
      </c>
      <c r="B37" s="10" t="s">
        <v>75</v>
      </c>
      <c r="C37" s="8" t="s">
        <v>86</v>
      </c>
      <c r="D37" s="8" t="s">
        <v>104</v>
      </c>
      <c r="E37" s="8" t="s">
        <v>103</v>
      </c>
      <c r="F37" s="8" t="s">
        <v>106</v>
      </c>
      <c r="G37" s="8" t="s">
        <v>108</v>
      </c>
      <c r="H37" s="8" t="s">
        <v>126</v>
      </c>
      <c r="I37" s="122">
        <v>0.71287128712871284</v>
      </c>
      <c r="J37" s="122">
        <v>0.77777777777777779</v>
      </c>
      <c r="K37" s="124">
        <v>0.59183673469387754</v>
      </c>
      <c r="L37" s="122">
        <v>0.56862745098039214</v>
      </c>
      <c r="M37" s="122">
        <v>0.7978723404255319</v>
      </c>
      <c r="N37" s="122">
        <v>0.67441860465116277</v>
      </c>
      <c r="O37" s="123">
        <v>0.60396039603960394</v>
      </c>
      <c r="P37" s="123">
        <v>0.64444444444444449</v>
      </c>
      <c r="Q37" s="123">
        <v>0.46938775510204084</v>
      </c>
      <c r="R37" s="123">
        <v>0.52941176470588236</v>
      </c>
      <c r="S37" s="123">
        <v>0.72340425531914898</v>
      </c>
      <c r="T37" s="123">
        <v>0.53488372093023251</v>
      </c>
      <c r="U37" s="122">
        <v>0.48514851485148514</v>
      </c>
      <c r="V37" s="122">
        <v>0.46666666666666667</v>
      </c>
      <c r="W37" s="122">
        <v>0.35714285714285715</v>
      </c>
      <c r="X37" s="122">
        <v>0.39215686274509803</v>
      </c>
      <c r="Y37" s="122">
        <v>0.54255319148936165</v>
      </c>
      <c r="Z37" s="122">
        <v>0.39534883720930231</v>
      </c>
      <c r="AA37" s="123">
        <v>0.71287128712871284</v>
      </c>
      <c r="AB37" s="123">
        <v>0.8</v>
      </c>
      <c r="AC37" s="123">
        <v>0.61224489795918369</v>
      </c>
      <c r="AD37" s="123">
        <v>0.58823529411764708</v>
      </c>
      <c r="AE37" s="123">
        <v>0.88297872340425532</v>
      </c>
      <c r="AF37" s="123">
        <v>0.83720930232558144</v>
      </c>
    </row>
    <row r="38" spans="1:32" ht="14.25" customHeight="1" x14ac:dyDescent="0.25">
      <c r="A38" s="10" t="s">
        <v>44</v>
      </c>
      <c r="B38" s="10" t="s">
        <v>75</v>
      </c>
      <c r="C38" s="121" t="s">
        <v>68</v>
      </c>
      <c r="D38" s="121" t="s">
        <v>67</v>
      </c>
      <c r="E38" s="8" t="s">
        <v>86</v>
      </c>
      <c r="F38" s="8" t="s">
        <v>103</v>
      </c>
      <c r="G38" s="8" t="s">
        <v>106</v>
      </c>
      <c r="H38" s="8" t="s">
        <v>126</v>
      </c>
      <c r="I38" s="122">
        <v>0.76315789473684215</v>
      </c>
      <c r="J38" s="122">
        <v>0.75</v>
      </c>
      <c r="K38" s="122">
        <v>0.75</v>
      </c>
      <c r="L38" s="122">
        <v>0.69696969696969702</v>
      </c>
      <c r="M38" s="122">
        <v>0.76470588235294112</v>
      </c>
      <c r="N38" s="122">
        <v>0.69444444444444442</v>
      </c>
      <c r="O38" s="123">
        <v>0.63157894736842102</v>
      </c>
      <c r="P38" s="123">
        <v>0.70833333333333337</v>
      </c>
      <c r="Q38" s="123">
        <v>0.40625</v>
      </c>
      <c r="R38" s="123">
        <v>0.51515151515151514</v>
      </c>
      <c r="S38" s="123">
        <v>0.70588235294117652</v>
      </c>
      <c r="T38" s="123">
        <v>0.69444444444444442</v>
      </c>
      <c r="U38" s="122">
        <v>0.21052631578947367</v>
      </c>
      <c r="V38" s="122">
        <v>0.54166666666666663</v>
      </c>
      <c r="W38" s="122">
        <v>0.25</v>
      </c>
      <c r="X38" s="122">
        <v>0.27272727272727271</v>
      </c>
      <c r="Y38" s="122">
        <v>0.61764705882352944</v>
      </c>
      <c r="Z38" s="122">
        <v>0.47222222222222221</v>
      </c>
      <c r="AA38" s="123">
        <v>0.78947368421052633</v>
      </c>
      <c r="AB38" s="123">
        <v>0.75</v>
      </c>
      <c r="AC38" s="123">
        <v>0.875</v>
      </c>
      <c r="AD38" s="123">
        <v>0.75757575757575757</v>
      </c>
      <c r="AE38" s="123">
        <v>0.79411764705882348</v>
      </c>
      <c r="AF38" s="123">
        <v>0.77777777777777779</v>
      </c>
    </row>
    <row r="39" spans="1:32" ht="14.25" customHeight="1" x14ac:dyDescent="0.25">
      <c r="A39" s="10" t="s">
        <v>109</v>
      </c>
      <c r="B39" s="10" t="s">
        <v>75</v>
      </c>
      <c r="C39" s="121" t="s">
        <v>120</v>
      </c>
      <c r="D39" s="121" t="s">
        <v>120</v>
      </c>
      <c r="E39" s="121" t="s">
        <v>120</v>
      </c>
      <c r="F39" s="121" t="s">
        <v>120</v>
      </c>
      <c r="G39" s="121" t="s">
        <v>103</v>
      </c>
      <c r="H39" s="8" t="s">
        <v>108</v>
      </c>
      <c r="I39" s="122" t="s">
        <v>120</v>
      </c>
      <c r="J39" s="122" t="s">
        <v>120</v>
      </c>
      <c r="K39" s="124" t="s">
        <v>120</v>
      </c>
      <c r="L39" s="122" t="s">
        <v>120</v>
      </c>
      <c r="M39" s="122">
        <v>0.85185185185185186</v>
      </c>
      <c r="N39" s="122">
        <v>0.82608695652173914</v>
      </c>
      <c r="O39" s="123" t="s">
        <v>120</v>
      </c>
      <c r="P39" s="123" t="s">
        <v>120</v>
      </c>
      <c r="Q39" s="123" t="s">
        <v>120</v>
      </c>
      <c r="R39" s="123" t="s">
        <v>120</v>
      </c>
      <c r="S39" s="123">
        <v>0.66666666666666663</v>
      </c>
      <c r="T39" s="123">
        <v>0.76086956521739135</v>
      </c>
      <c r="U39" s="122" t="s">
        <v>120</v>
      </c>
      <c r="V39" s="122" t="s">
        <v>120</v>
      </c>
      <c r="W39" s="122" t="s">
        <v>120</v>
      </c>
      <c r="X39" s="122" t="s">
        <v>120</v>
      </c>
      <c r="Y39" s="122">
        <v>0.48148148148148145</v>
      </c>
      <c r="Z39" s="122">
        <v>0.63043478260869568</v>
      </c>
      <c r="AA39" s="123" t="s">
        <v>120</v>
      </c>
      <c r="AB39" s="123" t="s">
        <v>120</v>
      </c>
      <c r="AC39" s="123" t="s">
        <v>120</v>
      </c>
      <c r="AD39" s="123" t="s">
        <v>120</v>
      </c>
      <c r="AE39" s="123">
        <v>0.88888888888888884</v>
      </c>
      <c r="AF39" s="123">
        <v>0.91304347826086951</v>
      </c>
    </row>
    <row r="40" spans="1:32" ht="14.25" customHeight="1" x14ac:dyDescent="0.25">
      <c r="A40" s="10" t="s">
        <v>45</v>
      </c>
      <c r="B40" s="10" t="s">
        <v>75</v>
      </c>
      <c r="C40" s="8" t="s">
        <v>81</v>
      </c>
      <c r="D40" s="8" t="s">
        <v>104</v>
      </c>
      <c r="E40" s="8" t="s">
        <v>103</v>
      </c>
      <c r="F40" s="8" t="s">
        <v>106</v>
      </c>
      <c r="G40" s="8" t="s">
        <v>108</v>
      </c>
      <c r="H40" s="8" t="s">
        <v>126</v>
      </c>
      <c r="I40" s="122">
        <v>0.82</v>
      </c>
      <c r="J40" s="122">
        <v>0.82051282051282048</v>
      </c>
      <c r="K40" s="122">
        <v>0.56756756756756754</v>
      </c>
      <c r="L40" s="122">
        <v>0.89473684210526316</v>
      </c>
      <c r="M40" s="122">
        <v>0.70270270270270274</v>
      </c>
      <c r="N40" s="122">
        <v>0.81081081081081086</v>
      </c>
      <c r="O40" s="123">
        <v>0.78</v>
      </c>
      <c r="P40" s="123">
        <v>0.71794871794871795</v>
      </c>
      <c r="Q40" s="123">
        <v>0.40540540540540543</v>
      </c>
      <c r="R40" s="123">
        <v>0.73684210526315785</v>
      </c>
      <c r="S40" s="123">
        <v>0.6216216216216216</v>
      </c>
      <c r="T40" s="123">
        <v>0.70270270270270274</v>
      </c>
      <c r="U40" s="122">
        <v>0.64</v>
      </c>
      <c r="V40" s="122">
        <v>0.58974358974358976</v>
      </c>
      <c r="W40" s="122">
        <v>0.35135135135135137</v>
      </c>
      <c r="X40" s="122">
        <v>0.63157894736842102</v>
      </c>
      <c r="Y40" s="122">
        <v>0.43243243243243246</v>
      </c>
      <c r="Z40" s="122">
        <v>0.6216216216216216</v>
      </c>
      <c r="AA40" s="123">
        <v>0.82</v>
      </c>
      <c r="AB40" s="123">
        <v>0.84615384615384615</v>
      </c>
      <c r="AC40" s="123">
        <v>0.64864864864864868</v>
      </c>
      <c r="AD40" s="123">
        <v>0.92105263157894735</v>
      </c>
      <c r="AE40" s="123">
        <v>0.89189189189189189</v>
      </c>
      <c r="AF40" s="123">
        <v>0.89189189189189189</v>
      </c>
    </row>
    <row r="41" spans="1:32" ht="14.25" customHeight="1" x14ac:dyDescent="0.25">
      <c r="A41" s="10" t="s">
        <v>46</v>
      </c>
      <c r="B41" s="10" t="s">
        <v>75</v>
      </c>
      <c r="C41" s="8" t="s">
        <v>86</v>
      </c>
      <c r="D41" s="8" t="s">
        <v>104</v>
      </c>
      <c r="E41" s="8" t="s">
        <v>103</v>
      </c>
      <c r="F41" s="8" t="s">
        <v>106</v>
      </c>
      <c r="G41" s="8" t="s">
        <v>108</v>
      </c>
      <c r="H41" s="8" t="s">
        <v>126</v>
      </c>
      <c r="I41" s="122">
        <v>0.77906976744186052</v>
      </c>
      <c r="J41" s="122">
        <v>0.90109890109890112</v>
      </c>
      <c r="K41" s="122">
        <v>0.80722891566265065</v>
      </c>
      <c r="L41" s="122">
        <v>0.83750000000000002</v>
      </c>
      <c r="M41" s="122">
        <v>0.7567567567567568</v>
      </c>
      <c r="N41" s="122">
        <v>0.83950617283950613</v>
      </c>
      <c r="O41" s="123">
        <v>0.65116279069767447</v>
      </c>
      <c r="P41" s="123">
        <v>0.79120879120879117</v>
      </c>
      <c r="Q41" s="123">
        <v>0.62650602409638556</v>
      </c>
      <c r="R41" s="123">
        <v>0.76249999999999996</v>
      </c>
      <c r="S41" s="123">
        <v>0.52702702702702697</v>
      </c>
      <c r="T41" s="123">
        <v>0.79012345679012341</v>
      </c>
      <c r="U41" s="122">
        <v>0.41860465116279072</v>
      </c>
      <c r="V41" s="122">
        <v>0.63736263736263732</v>
      </c>
      <c r="W41" s="122">
        <v>0.44578313253012047</v>
      </c>
      <c r="X41" s="122">
        <v>0.65</v>
      </c>
      <c r="Y41" s="122">
        <v>0.36486486486486486</v>
      </c>
      <c r="Z41" s="122">
        <v>0.70370370370370372</v>
      </c>
      <c r="AA41" s="123">
        <v>0.80232558139534882</v>
      </c>
      <c r="AB41" s="123">
        <v>0.92307692307692313</v>
      </c>
      <c r="AC41" s="123">
        <v>0.84337349397590367</v>
      </c>
      <c r="AD41" s="123">
        <v>0.86250000000000004</v>
      </c>
      <c r="AE41" s="123">
        <v>0.85135135135135132</v>
      </c>
      <c r="AF41" s="123">
        <v>0.87654320987654322</v>
      </c>
    </row>
    <row r="42" spans="1:32" ht="14.25" customHeight="1" x14ac:dyDescent="0.25">
      <c r="A42" s="10" t="s">
        <v>47</v>
      </c>
      <c r="B42" s="10" t="s">
        <v>75</v>
      </c>
      <c r="C42" s="8" t="s">
        <v>69</v>
      </c>
      <c r="D42" s="8" t="s">
        <v>68</v>
      </c>
      <c r="E42" s="8" t="s">
        <v>67</v>
      </c>
      <c r="F42" s="8" t="s">
        <v>86</v>
      </c>
      <c r="G42" s="8" t="s">
        <v>103</v>
      </c>
      <c r="H42" s="8" t="s">
        <v>108</v>
      </c>
      <c r="I42" s="122">
        <v>0.36842105263157893</v>
      </c>
      <c r="J42" s="122">
        <v>0.45833333333333331</v>
      </c>
      <c r="K42" s="122">
        <v>0.38461538461538464</v>
      </c>
      <c r="L42" s="122">
        <v>0.51851851851851849</v>
      </c>
      <c r="M42" s="122">
        <v>0.42499999999999999</v>
      </c>
      <c r="N42" s="122">
        <v>0.56000000000000005</v>
      </c>
      <c r="O42" s="123">
        <v>0.18421052631578946</v>
      </c>
      <c r="P42" s="123">
        <v>0.375</v>
      </c>
      <c r="Q42" s="123">
        <v>0.23076923076923078</v>
      </c>
      <c r="R42" s="123">
        <v>0.44444444444444442</v>
      </c>
      <c r="S42" s="123">
        <v>0.27500000000000002</v>
      </c>
      <c r="T42" s="123">
        <v>0.52</v>
      </c>
      <c r="U42" s="122">
        <v>2.6315789473684209E-2</v>
      </c>
      <c r="V42" s="122">
        <v>0.20833333333333334</v>
      </c>
      <c r="W42" s="122">
        <v>0.15384615384615385</v>
      </c>
      <c r="X42" s="122">
        <v>0.33333333333333331</v>
      </c>
      <c r="Y42" s="122">
        <v>0.17499999999999999</v>
      </c>
      <c r="Z42" s="122">
        <v>0.36</v>
      </c>
      <c r="AA42" s="123">
        <v>0.42105263157894735</v>
      </c>
      <c r="AB42" s="123">
        <v>0.5</v>
      </c>
      <c r="AC42" s="123">
        <v>0.38461538461538464</v>
      </c>
      <c r="AD42" s="123">
        <v>0.55555555555555558</v>
      </c>
      <c r="AE42" s="123">
        <v>0.47499999999999998</v>
      </c>
      <c r="AF42" s="123">
        <v>0.64</v>
      </c>
    </row>
    <row r="43" spans="1:32" ht="14.25" customHeight="1" x14ac:dyDescent="0.25">
      <c r="A43" s="9" t="s">
        <v>48</v>
      </c>
      <c r="B43" s="9" t="s">
        <v>75</v>
      </c>
      <c r="C43" s="8" t="s">
        <v>81</v>
      </c>
      <c r="D43" s="8" t="s">
        <v>104</v>
      </c>
      <c r="E43" s="8" t="s">
        <v>103</v>
      </c>
      <c r="F43" s="8" t="s">
        <v>106</v>
      </c>
      <c r="G43" s="8" t="s">
        <v>108</v>
      </c>
      <c r="H43" s="8" t="s">
        <v>126</v>
      </c>
      <c r="I43" s="122">
        <v>0.66666666666666663</v>
      </c>
      <c r="J43" s="122">
        <v>0.66666666666666663</v>
      </c>
      <c r="K43" s="122">
        <v>0.625</v>
      </c>
      <c r="L43" s="122">
        <v>0.7</v>
      </c>
      <c r="M43" s="122">
        <v>0.4</v>
      </c>
      <c r="N43" s="122">
        <v>0.5714285714285714</v>
      </c>
      <c r="O43" s="123">
        <v>0.5714285714285714</v>
      </c>
      <c r="P43" s="123">
        <v>0.43333333333333335</v>
      </c>
      <c r="Q43" s="123">
        <v>0.3125</v>
      </c>
      <c r="R43" s="123">
        <v>0.56666666666666665</v>
      </c>
      <c r="S43" s="123">
        <v>6.6666666666666666E-2</v>
      </c>
      <c r="T43" s="123">
        <v>0.54761904761904767</v>
      </c>
      <c r="U43" s="122">
        <v>0.26190476190476192</v>
      </c>
      <c r="V43" s="122">
        <v>0.16666666666666666</v>
      </c>
      <c r="W43" s="122">
        <v>0</v>
      </c>
      <c r="X43" s="122">
        <v>0.23333333333333334</v>
      </c>
      <c r="Y43" s="122">
        <v>0</v>
      </c>
      <c r="Z43" s="122">
        <v>7.1428571428571425E-2</v>
      </c>
      <c r="AA43" s="123">
        <v>0.7142857142857143</v>
      </c>
      <c r="AB43" s="123">
        <v>0.73333333333333328</v>
      </c>
      <c r="AC43" s="123">
        <v>0.625</v>
      </c>
      <c r="AD43" s="123">
        <v>0.73333333333333328</v>
      </c>
      <c r="AE43" s="123">
        <v>0.53333333333333333</v>
      </c>
      <c r="AF43" s="123">
        <v>0.7142857142857143</v>
      </c>
    </row>
    <row r="44" spans="1:32" ht="14.25" customHeight="1" x14ac:dyDescent="0.25">
      <c r="A44" s="10" t="s">
        <v>49</v>
      </c>
      <c r="B44" s="10" t="s">
        <v>75</v>
      </c>
      <c r="C44" s="8" t="s">
        <v>86</v>
      </c>
      <c r="D44" s="8" t="s">
        <v>104</v>
      </c>
      <c r="E44" s="8" t="s">
        <v>103</v>
      </c>
      <c r="F44" s="8" t="s">
        <v>106</v>
      </c>
      <c r="G44" s="8" t="s">
        <v>108</v>
      </c>
      <c r="H44" s="8" t="s">
        <v>126</v>
      </c>
      <c r="I44" s="122">
        <v>0.53488372093023251</v>
      </c>
      <c r="J44" s="122">
        <v>0.81818181818181823</v>
      </c>
      <c r="K44" s="124">
        <v>0.47619047619047616</v>
      </c>
      <c r="L44" s="122">
        <v>0.47126436781609193</v>
      </c>
      <c r="M44" s="122">
        <v>0.41176470588235292</v>
      </c>
      <c r="N44" s="122">
        <v>0.550561797752809</v>
      </c>
      <c r="O44" s="123">
        <v>0.44186046511627908</v>
      </c>
      <c r="P44" s="123">
        <v>0.69318181818181823</v>
      </c>
      <c r="Q44" s="123">
        <v>0.26190476190476192</v>
      </c>
      <c r="R44" s="123">
        <v>0.34482758620689657</v>
      </c>
      <c r="S44" s="123">
        <v>0.17647058823529413</v>
      </c>
      <c r="T44" s="123">
        <v>0.5056179775280899</v>
      </c>
      <c r="U44" s="122">
        <v>0.2558139534883721</v>
      </c>
      <c r="V44" s="122">
        <v>0.60227272727272729</v>
      </c>
      <c r="W44" s="122">
        <v>0.14285714285714285</v>
      </c>
      <c r="X44" s="122">
        <v>0.27586206896551724</v>
      </c>
      <c r="Y44" s="122">
        <v>5.8823529411764705E-2</v>
      </c>
      <c r="Z44" s="122">
        <v>0.4044943820224719</v>
      </c>
      <c r="AA44" s="123">
        <v>0.58139534883720934</v>
      </c>
      <c r="AB44" s="123">
        <v>0.82954545454545459</v>
      </c>
      <c r="AC44" s="123">
        <v>0.61904761904761907</v>
      </c>
      <c r="AD44" s="123">
        <v>0.63218390804597702</v>
      </c>
      <c r="AE44" s="123">
        <v>0.55882352941176472</v>
      </c>
      <c r="AF44" s="123">
        <v>0.7528089887640449</v>
      </c>
    </row>
    <row r="45" spans="1:32" ht="14.25" customHeight="1" x14ac:dyDescent="0.25">
      <c r="A45" s="10" t="s">
        <v>50</v>
      </c>
      <c r="B45" s="10" t="s">
        <v>75</v>
      </c>
      <c r="C45" s="7" t="s">
        <v>86</v>
      </c>
      <c r="D45" s="8" t="s">
        <v>104</v>
      </c>
      <c r="E45" s="8" t="s">
        <v>103</v>
      </c>
      <c r="F45" s="8" t="s">
        <v>106</v>
      </c>
      <c r="G45" s="8" t="s">
        <v>108</v>
      </c>
      <c r="H45" s="8" t="s">
        <v>126</v>
      </c>
      <c r="I45" s="125">
        <v>0.7</v>
      </c>
      <c r="J45" s="122">
        <v>0.84</v>
      </c>
      <c r="K45" s="122">
        <v>0.65957446808510634</v>
      </c>
      <c r="L45" s="124">
        <v>0.79166666666666663</v>
      </c>
      <c r="M45" s="122">
        <v>0.5957446808510638</v>
      </c>
      <c r="N45" s="122">
        <v>0.76086956521739135</v>
      </c>
      <c r="O45" s="123">
        <v>0.54</v>
      </c>
      <c r="P45" s="123">
        <v>0.78</v>
      </c>
      <c r="Q45" s="123">
        <v>0.57446808510638303</v>
      </c>
      <c r="R45" s="123">
        <v>0.66666666666666663</v>
      </c>
      <c r="S45" s="123">
        <v>0.42553191489361702</v>
      </c>
      <c r="T45" s="123">
        <v>0.69565217391304346</v>
      </c>
      <c r="U45" s="122">
        <v>0.36</v>
      </c>
      <c r="V45" s="122">
        <v>0.64</v>
      </c>
      <c r="W45" s="122">
        <v>0.44680851063829785</v>
      </c>
      <c r="X45" s="122">
        <v>0.52083333333333337</v>
      </c>
      <c r="Y45" s="122">
        <v>0.19148936170212766</v>
      </c>
      <c r="Z45" s="122">
        <v>0.54347826086956519</v>
      </c>
      <c r="AA45" s="123">
        <v>0.8</v>
      </c>
      <c r="AB45" s="123">
        <v>0.9</v>
      </c>
      <c r="AC45" s="123">
        <v>0.74468085106382975</v>
      </c>
      <c r="AD45" s="123">
        <v>0.875</v>
      </c>
      <c r="AE45" s="123">
        <v>0.7021276595744681</v>
      </c>
      <c r="AF45" s="123">
        <v>0.82608695652173914</v>
      </c>
    </row>
    <row r="46" spans="1:32" ht="14.25" customHeight="1" x14ac:dyDescent="0.25">
      <c r="A46" s="10" t="s">
        <v>51</v>
      </c>
      <c r="B46" s="10" t="s">
        <v>74</v>
      </c>
      <c r="C46" s="8" t="s">
        <v>86</v>
      </c>
      <c r="D46" s="8" t="s">
        <v>104</v>
      </c>
      <c r="E46" s="8" t="s">
        <v>103</v>
      </c>
      <c r="F46" s="8" t="s">
        <v>106</v>
      </c>
      <c r="G46" s="8" t="s">
        <v>108</v>
      </c>
      <c r="H46" s="8" t="s">
        <v>126</v>
      </c>
      <c r="I46" s="122">
        <v>0.67469879518072284</v>
      </c>
      <c r="J46" s="122">
        <v>0.65994236311239196</v>
      </c>
      <c r="K46" s="124">
        <v>0.66666666666666663</v>
      </c>
      <c r="L46" s="122">
        <v>0.56756756756756754</v>
      </c>
      <c r="M46" s="122">
        <v>0.63636363636363635</v>
      </c>
      <c r="N46" s="122">
        <v>0.53092783505154639</v>
      </c>
      <c r="O46" s="123">
        <v>0.5662650602409639</v>
      </c>
      <c r="P46" s="123">
        <v>0.58213256484149856</v>
      </c>
      <c r="Q46" s="123">
        <v>0.53846153846153844</v>
      </c>
      <c r="R46" s="123">
        <v>0.50614250614250611</v>
      </c>
      <c r="S46" s="123">
        <v>0.5810276679841897</v>
      </c>
      <c r="T46" s="123">
        <v>0.50257731958762886</v>
      </c>
      <c r="U46" s="122">
        <v>0.46586345381526106</v>
      </c>
      <c r="V46" s="122">
        <v>0.48414985590778098</v>
      </c>
      <c r="W46" s="122">
        <v>0.40598290598290598</v>
      </c>
      <c r="X46" s="122">
        <v>0.41277641277641275</v>
      </c>
      <c r="Y46" s="122">
        <v>0.47826086956521741</v>
      </c>
      <c r="Z46" s="122">
        <v>0.40206185567010311</v>
      </c>
      <c r="AA46" s="123">
        <v>0.73493975903614461</v>
      </c>
      <c r="AB46" s="123">
        <v>0.70893371757925072</v>
      </c>
      <c r="AC46" s="123">
        <v>0.74786324786324787</v>
      </c>
      <c r="AD46" s="123">
        <v>0.66339066339066344</v>
      </c>
      <c r="AE46" s="123">
        <v>0.72727272727272729</v>
      </c>
      <c r="AF46" s="123">
        <v>0.69329896907216493</v>
      </c>
    </row>
    <row r="47" spans="1:32" ht="14.25" customHeight="1" x14ac:dyDescent="0.25">
      <c r="A47" s="10" t="s">
        <v>52</v>
      </c>
      <c r="B47" s="10" t="s">
        <v>75</v>
      </c>
      <c r="C47" s="7" t="s">
        <v>3</v>
      </c>
      <c r="D47" s="8" t="s">
        <v>4</v>
      </c>
      <c r="E47" s="8" t="s">
        <v>81</v>
      </c>
      <c r="F47" s="8" t="s">
        <v>104</v>
      </c>
      <c r="G47" s="8" t="s">
        <v>106</v>
      </c>
      <c r="H47" s="8" t="s">
        <v>126</v>
      </c>
      <c r="I47" s="125">
        <v>0.78</v>
      </c>
      <c r="J47" s="122">
        <v>0.83673469387755106</v>
      </c>
      <c r="K47" s="122">
        <v>0.8571428571428571</v>
      </c>
      <c r="L47" s="124">
        <v>0.83673469387755106</v>
      </c>
      <c r="M47" s="122">
        <v>0.84</v>
      </c>
      <c r="N47" s="122">
        <v>0.74</v>
      </c>
      <c r="O47" s="123">
        <v>0.64</v>
      </c>
      <c r="P47" s="123">
        <v>0.73469387755102045</v>
      </c>
      <c r="Q47" s="123">
        <v>0.81632653061224492</v>
      </c>
      <c r="R47" s="123">
        <v>0.79591836734693877</v>
      </c>
      <c r="S47" s="123">
        <v>0.8</v>
      </c>
      <c r="T47" s="123">
        <v>0.74</v>
      </c>
      <c r="U47" s="122">
        <v>0.56000000000000005</v>
      </c>
      <c r="V47" s="122">
        <v>0.63265306122448983</v>
      </c>
      <c r="W47" s="122">
        <v>0.73469387755102045</v>
      </c>
      <c r="X47" s="122">
        <v>0.65306122448979587</v>
      </c>
      <c r="Y47" s="122">
        <v>0.68</v>
      </c>
      <c r="Z47" s="122">
        <v>0.64</v>
      </c>
      <c r="AA47" s="123">
        <v>0.78</v>
      </c>
      <c r="AB47" s="123">
        <v>0.8571428571428571</v>
      </c>
      <c r="AC47" s="123">
        <v>0.8571428571428571</v>
      </c>
      <c r="AD47" s="123">
        <v>0.87755102040816324</v>
      </c>
      <c r="AE47" s="123">
        <v>0.86</v>
      </c>
      <c r="AF47" s="123">
        <v>0.8</v>
      </c>
    </row>
    <row r="48" spans="1:32" ht="14.25" customHeight="1" x14ac:dyDescent="0.25">
      <c r="A48" s="10" t="s">
        <v>53</v>
      </c>
      <c r="B48" s="10" t="s">
        <v>75</v>
      </c>
      <c r="C48" s="8" t="s">
        <v>3</v>
      </c>
      <c r="D48" s="8" t="s">
        <v>4</v>
      </c>
      <c r="E48" s="8" t="s">
        <v>81</v>
      </c>
      <c r="F48" s="8" t="s">
        <v>104</v>
      </c>
      <c r="G48" s="8" t="s">
        <v>106</v>
      </c>
      <c r="H48" s="8" t="s">
        <v>126</v>
      </c>
      <c r="I48" s="122">
        <v>0.55102040816326525</v>
      </c>
      <c r="J48" s="122">
        <v>0.62222222222222223</v>
      </c>
      <c r="K48" s="122">
        <v>0.54</v>
      </c>
      <c r="L48" s="122">
        <v>0.4</v>
      </c>
      <c r="M48" s="122">
        <v>0.54</v>
      </c>
      <c r="N48" s="122">
        <v>0.33333333333333331</v>
      </c>
      <c r="O48" s="123">
        <v>0.36734693877551022</v>
      </c>
      <c r="P48" s="123">
        <v>0.48888888888888887</v>
      </c>
      <c r="Q48" s="123">
        <v>0.38</v>
      </c>
      <c r="R48" s="123">
        <v>0.38</v>
      </c>
      <c r="S48" s="123">
        <v>0.42</v>
      </c>
      <c r="T48" s="123">
        <v>0.33333333333333331</v>
      </c>
      <c r="U48" s="122">
        <v>0.30612244897959184</v>
      </c>
      <c r="V48" s="122">
        <v>0.22222222222222221</v>
      </c>
      <c r="W48" s="122">
        <v>0.32</v>
      </c>
      <c r="X48" s="122">
        <v>0.26</v>
      </c>
      <c r="Y48" s="122">
        <v>0.38</v>
      </c>
      <c r="Z48" s="122">
        <v>0.29166666666666669</v>
      </c>
      <c r="AA48" s="123">
        <v>0.55102040816326525</v>
      </c>
      <c r="AB48" s="123">
        <v>0.68888888888888888</v>
      </c>
      <c r="AC48" s="123">
        <v>0.6</v>
      </c>
      <c r="AD48" s="123">
        <v>0.42</v>
      </c>
      <c r="AE48" s="123">
        <v>0.66</v>
      </c>
      <c r="AF48" s="123">
        <v>0.5</v>
      </c>
    </row>
    <row r="49" spans="1:32" ht="14.25" customHeight="1" x14ac:dyDescent="0.25">
      <c r="A49" s="10" t="s">
        <v>54</v>
      </c>
      <c r="B49" s="10" t="s">
        <v>75</v>
      </c>
      <c r="C49" s="8" t="s">
        <v>3</v>
      </c>
      <c r="D49" s="8" t="s">
        <v>4</v>
      </c>
      <c r="E49" s="8" t="s">
        <v>81</v>
      </c>
      <c r="F49" s="8" t="s">
        <v>104</v>
      </c>
      <c r="G49" s="8" t="s">
        <v>106</v>
      </c>
      <c r="H49" s="8" t="s">
        <v>126</v>
      </c>
      <c r="I49" s="122">
        <v>0.75</v>
      </c>
      <c r="J49" s="122">
        <v>0.82926829268292679</v>
      </c>
      <c r="K49" s="124">
        <v>0.52380952380952384</v>
      </c>
      <c r="L49" s="122">
        <v>0.65853658536585369</v>
      </c>
      <c r="M49" s="122">
        <v>0.6097560975609756</v>
      </c>
      <c r="N49" s="122">
        <v>0.54761904761904767</v>
      </c>
      <c r="O49" s="123">
        <v>0.5</v>
      </c>
      <c r="P49" s="123">
        <v>0.58536585365853655</v>
      </c>
      <c r="Q49" s="123">
        <v>0.47619047619047616</v>
      </c>
      <c r="R49" s="123">
        <v>0.56097560975609762</v>
      </c>
      <c r="S49" s="123">
        <v>0.58536585365853655</v>
      </c>
      <c r="T49" s="123">
        <v>0.5</v>
      </c>
      <c r="U49" s="122">
        <v>0.375</v>
      </c>
      <c r="V49" s="122">
        <v>0.34146341463414637</v>
      </c>
      <c r="W49" s="122">
        <v>0.33333333333333331</v>
      </c>
      <c r="X49" s="122">
        <v>0.51219512195121952</v>
      </c>
      <c r="Y49" s="122">
        <v>0.43902439024390244</v>
      </c>
      <c r="Z49" s="122">
        <v>0.33333333333333331</v>
      </c>
      <c r="AA49" s="123">
        <v>0.77500000000000002</v>
      </c>
      <c r="AB49" s="123">
        <v>0.82926829268292679</v>
      </c>
      <c r="AC49" s="123">
        <v>0.54761904761904767</v>
      </c>
      <c r="AD49" s="123">
        <v>0.68292682926829273</v>
      </c>
      <c r="AE49" s="123">
        <v>0.65853658536585369</v>
      </c>
      <c r="AF49" s="123">
        <v>0.83333333333333337</v>
      </c>
    </row>
    <row r="50" spans="1:32" ht="14.25" customHeight="1" x14ac:dyDescent="0.25">
      <c r="A50" s="10" t="s">
        <v>55</v>
      </c>
      <c r="B50" s="10" t="s">
        <v>75</v>
      </c>
      <c r="C50" s="8" t="s">
        <v>3</v>
      </c>
      <c r="D50" s="8" t="s">
        <v>4</v>
      </c>
      <c r="E50" s="8" t="s">
        <v>81</v>
      </c>
      <c r="F50" s="8" t="s">
        <v>104</v>
      </c>
      <c r="G50" s="8" t="s">
        <v>106</v>
      </c>
      <c r="H50" s="8" t="s">
        <v>126</v>
      </c>
      <c r="I50" s="122">
        <v>0.82499999999999996</v>
      </c>
      <c r="J50" s="122">
        <v>0.87804878048780488</v>
      </c>
      <c r="K50" s="124">
        <v>0.8</v>
      </c>
      <c r="L50" s="122">
        <v>0.75</v>
      </c>
      <c r="M50" s="122">
        <v>0.55000000000000004</v>
      </c>
      <c r="N50" s="122">
        <v>0.6097560975609756</v>
      </c>
      <c r="O50" s="123">
        <v>0.65</v>
      </c>
      <c r="P50" s="123">
        <v>0.78048780487804881</v>
      </c>
      <c r="Q50" s="123">
        <v>0.67500000000000004</v>
      </c>
      <c r="R50" s="123">
        <v>0.625</v>
      </c>
      <c r="S50" s="123">
        <v>0.55000000000000004</v>
      </c>
      <c r="T50" s="123">
        <v>0.6097560975609756</v>
      </c>
      <c r="U50" s="122">
        <v>0.55000000000000004</v>
      </c>
      <c r="V50" s="122">
        <v>0.51219512195121952</v>
      </c>
      <c r="W50" s="122">
        <v>0.55000000000000004</v>
      </c>
      <c r="X50" s="122">
        <v>0.5</v>
      </c>
      <c r="Y50" s="122">
        <v>0.35</v>
      </c>
      <c r="Z50" s="122">
        <v>0.56097560975609762</v>
      </c>
      <c r="AA50" s="123">
        <v>0.82499999999999996</v>
      </c>
      <c r="AB50" s="123">
        <v>0.95121951219512191</v>
      </c>
      <c r="AC50" s="123">
        <v>0.82499999999999996</v>
      </c>
      <c r="AD50" s="123">
        <v>0.77500000000000002</v>
      </c>
      <c r="AE50" s="123">
        <v>0.6</v>
      </c>
      <c r="AF50" s="123">
        <v>0.70731707317073167</v>
      </c>
    </row>
    <row r="51" spans="1:32" ht="14.25" customHeight="1" x14ac:dyDescent="0.25">
      <c r="A51" s="10" t="s">
        <v>56</v>
      </c>
      <c r="B51" s="10" t="s">
        <v>75</v>
      </c>
      <c r="C51" s="8" t="s">
        <v>86</v>
      </c>
      <c r="D51" s="8" t="s">
        <v>104</v>
      </c>
      <c r="E51" s="8" t="s">
        <v>103</v>
      </c>
      <c r="F51" s="8" t="s">
        <v>106</v>
      </c>
      <c r="G51" s="8" t="s">
        <v>108</v>
      </c>
      <c r="H51" s="8" t="s">
        <v>126</v>
      </c>
      <c r="I51" s="122">
        <v>0.73</v>
      </c>
      <c r="J51" s="122">
        <v>0.90196078431372551</v>
      </c>
      <c r="K51" s="124">
        <v>0.79411764705882348</v>
      </c>
      <c r="L51" s="122">
        <v>0.9</v>
      </c>
      <c r="M51" s="122">
        <v>0.78640776699029125</v>
      </c>
      <c r="N51" s="122">
        <v>0.76470588235294112</v>
      </c>
      <c r="O51" s="123">
        <v>0.6</v>
      </c>
      <c r="P51" s="123">
        <v>0.88235294117647056</v>
      </c>
      <c r="Q51" s="123">
        <v>0.6470588235294118</v>
      </c>
      <c r="R51" s="123">
        <v>0.88</v>
      </c>
      <c r="S51" s="123">
        <v>0.69902912621359226</v>
      </c>
      <c r="T51" s="123">
        <v>0.70588235294117652</v>
      </c>
      <c r="U51" s="122">
        <v>0.5</v>
      </c>
      <c r="V51" s="122">
        <v>0.84313725490196079</v>
      </c>
      <c r="W51" s="122">
        <v>0.50980392156862742</v>
      </c>
      <c r="X51" s="122">
        <v>0.88</v>
      </c>
      <c r="Y51" s="122">
        <v>0.61165048543689315</v>
      </c>
      <c r="Z51" s="122">
        <v>0.66666666666666663</v>
      </c>
      <c r="AA51" s="123">
        <v>0.79</v>
      </c>
      <c r="AB51" s="123">
        <v>0.92156862745098034</v>
      </c>
      <c r="AC51" s="123">
        <v>0.86274509803921573</v>
      </c>
      <c r="AD51" s="123">
        <v>0.9</v>
      </c>
      <c r="AE51" s="123">
        <v>0.84466019417475724</v>
      </c>
      <c r="AF51" s="123">
        <v>0.80392156862745101</v>
      </c>
    </row>
    <row r="52" spans="1:32" ht="14.25" customHeight="1" x14ac:dyDescent="0.25">
      <c r="A52" s="10" t="s">
        <v>107</v>
      </c>
      <c r="B52" s="10" t="s">
        <v>75</v>
      </c>
      <c r="C52" s="121" t="s">
        <v>120</v>
      </c>
      <c r="D52" s="121" t="s">
        <v>120</v>
      </c>
      <c r="E52" s="121" t="s">
        <v>120</v>
      </c>
      <c r="F52" s="121" t="s">
        <v>120</v>
      </c>
      <c r="G52" s="121" t="s">
        <v>106</v>
      </c>
      <c r="H52" s="8" t="s">
        <v>126</v>
      </c>
      <c r="I52" s="122" t="s">
        <v>120</v>
      </c>
      <c r="J52" s="124" t="s">
        <v>120</v>
      </c>
      <c r="K52" s="122" t="s">
        <v>120</v>
      </c>
      <c r="L52" s="122" t="s">
        <v>120</v>
      </c>
      <c r="M52" s="122">
        <v>0.26666666666666666</v>
      </c>
      <c r="N52" s="122">
        <v>0.21212121212121213</v>
      </c>
      <c r="O52" s="123" t="s">
        <v>120</v>
      </c>
      <c r="P52" s="123" t="s">
        <v>120</v>
      </c>
      <c r="Q52" s="123" t="s">
        <v>120</v>
      </c>
      <c r="R52" s="123" t="s">
        <v>120</v>
      </c>
      <c r="S52" s="123">
        <v>0.2</v>
      </c>
      <c r="T52" s="123">
        <v>0.21212121212121213</v>
      </c>
      <c r="U52" s="122" t="s">
        <v>120</v>
      </c>
      <c r="V52" s="122" t="s">
        <v>120</v>
      </c>
      <c r="W52" s="122" t="s">
        <v>120</v>
      </c>
      <c r="X52" s="122" t="s">
        <v>120</v>
      </c>
      <c r="Y52" s="122">
        <v>0.15555555555555556</v>
      </c>
      <c r="Z52" s="122">
        <v>0.15151515151515152</v>
      </c>
      <c r="AA52" s="123" t="s">
        <v>120</v>
      </c>
      <c r="AB52" s="123" t="s">
        <v>120</v>
      </c>
      <c r="AC52" s="123" t="s">
        <v>120</v>
      </c>
      <c r="AD52" s="123" t="s">
        <v>120</v>
      </c>
      <c r="AE52" s="123">
        <v>0.33333333333333331</v>
      </c>
      <c r="AF52" s="123">
        <v>0.42424242424242425</v>
      </c>
    </row>
    <row r="53" spans="1:32" ht="14.25" customHeight="1" x14ac:dyDescent="0.25">
      <c r="A53" s="10" t="s">
        <v>57</v>
      </c>
      <c r="B53" s="10" t="s">
        <v>75</v>
      </c>
      <c r="C53" s="8" t="s">
        <v>3</v>
      </c>
      <c r="D53" s="8" t="s">
        <v>4</v>
      </c>
      <c r="E53" s="8" t="s">
        <v>81</v>
      </c>
      <c r="F53" s="8" t="s">
        <v>104</v>
      </c>
      <c r="G53" s="8" t="s">
        <v>106</v>
      </c>
      <c r="H53" s="8" t="s">
        <v>126</v>
      </c>
      <c r="I53" s="122">
        <v>0.85106382978723405</v>
      </c>
      <c r="J53" s="122">
        <v>0.90243902439024393</v>
      </c>
      <c r="K53" s="124">
        <v>0.75</v>
      </c>
      <c r="L53" s="122">
        <v>0.5</v>
      </c>
      <c r="M53" s="122">
        <v>0.35294117647058826</v>
      </c>
      <c r="N53" s="122">
        <v>0.62264150943396224</v>
      </c>
      <c r="O53" s="123">
        <v>0.68085106382978722</v>
      </c>
      <c r="P53" s="123">
        <v>0.75609756097560976</v>
      </c>
      <c r="Q53" s="123">
        <v>0.60416666666666663</v>
      </c>
      <c r="R53" s="123">
        <v>0.45652173913043476</v>
      </c>
      <c r="S53" s="123">
        <v>0.33333333333333331</v>
      </c>
      <c r="T53" s="123">
        <v>0.62264150943396224</v>
      </c>
      <c r="U53" s="122">
        <v>0.42553191489361702</v>
      </c>
      <c r="V53" s="122">
        <v>0.43902439024390244</v>
      </c>
      <c r="W53" s="122">
        <v>0.5</v>
      </c>
      <c r="X53" s="122">
        <v>0.30434782608695654</v>
      </c>
      <c r="Y53" s="122">
        <v>0.15686274509803921</v>
      </c>
      <c r="Z53" s="122">
        <v>0.30188679245283018</v>
      </c>
      <c r="AA53" s="123">
        <v>0.8936170212765957</v>
      </c>
      <c r="AB53" s="123">
        <v>0.90243902439024393</v>
      </c>
      <c r="AC53" s="123">
        <v>0.8125</v>
      </c>
      <c r="AD53" s="123">
        <v>0.63043478260869568</v>
      </c>
      <c r="AE53" s="123">
        <v>0.58823529411764708</v>
      </c>
      <c r="AF53" s="123">
        <v>0.83018867924528306</v>
      </c>
    </row>
    <row r="54" spans="1:32" ht="14.25" customHeight="1" x14ac:dyDescent="0.25">
      <c r="A54" s="10" t="s">
        <v>58</v>
      </c>
      <c r="B54" s="10" t="s">
        <v>75</v>
      </c>
      <c r="C54" s="8" t="s">
        <v>2</v>
      </c>
      <c r="D54" s="8" t="s">
        <v>68</v>
      </c>
      <c r="E54" s="8" t="s">
        <v>67</v>
      </c>
      <c r="F54" s="8" t="s">
        <v>86</v>
      </c>
      <c r="G54" s="8" t="s">
        <v>103</v>
      </c>
      <c r="H54" s="8" t="s">
        <v>108</v>
      </c>
      <c r="I54" s="122">
        <v>0.24</v>
      </c>
      <c r="J54" s="122">
        <v>0.35294117647058826</v>
      </c>
      <c r="K54" s="124">
        <v>0.2</v>
      </c>
      <c r="L54" s="122">
        <v>0.39130434782608697</v>
      </c>
      <c r="M54" s="122">
        <v>0.18181818181818182</v>
      </c>
      <c r="N54" s="122">
        <v>0.2857142857142857</v>
      </c>
      <c r="O54" s="123">
        <v>0.08</v>
      </c>
      <c r="P54" s="123">
        <v>0.11764705882352941</v>
      </c>
      <c r="Q54" s="123">
        <v>6.6666666666666666E-2</v>
      </c>
      <c r="R54" s="123">
        <v>0.30434782608695654</v>
      </c>
      <c r="S54" s="123">
        <v>0.18181818181818182</v>
      </c>
      <c r="T54" s="123">
        <v>0.2857142857142857</v>
      </c>
      <c r="U54" s="122">
        <v>0.04</v>
      </c>
      <c r="V54" s="122">
        <v>0</v>
      </c>
      <c r="W54" s="122">
        <v>6.6666666666666666E-2</v>
      </c>
      <c r="X54" s="122">
        <v>0.30434782608695654</v>
      </c>
      <c r="Y54" s="122">
        <v>0.18181818181818182</v>
      </c>
      <c r="Z54" s="122">
        <v>0.19047619047619047</v>
      </c>
      <c r="AA54" s="123">
        <v>0.24</v>
      </c>
      <c r="AB54" s="123">
        <v>0.35294117647058826</v>
      </c>
      <c r="AC54" s="123">
        <v>0.2</v>
      </c>
      <c r="AD54" s="123">
        <v>0.47826086956521741</v>
      </c>
      <c r="AE54" s="123">
        <v>0.18181818181818182</v>
      </c>
      <c r="AF54" s="123">
        <v>0.5714285714285714</v>
      </c>
    </row>
    <row r="55" spans="1:32" ht="14.25" customHeight="1" x14ac:dyDescent="0.25">
      <c r="A55" s="7" t="s">
        <v>59</v>
      </c>
      <c r="B55" s="9" t="s">
        <v>75</v>
      </c>
      <c r="C55" s="8" t="s">
        <v>69</v>
      </c>
      <c r="D55" s="8" t="s">
        <v>68</v>
      </c>
      <c r="E55" s="8" t="s">
        <v>67</v>
      </c>
      <c r="F55" s="8" t="s">
        <v>86</v>
      </c>
      <c r="G55" s="8" t="s">
        <v>103</v>
      </c>
      <c r="H55" s="8" t="s">
        <v>108</v>
      </c>
      <c r="I55" s="122">
        <v>0.5357142857142857</v>
      </c>
      <c r="J55" s="122">
        <v>0.29629629629629628</v>
      </c>
      <c r="K55" s="122">
        <v>0.52</v>
      </c>
      <c r="L55" s="122">
        <v>0.48148148148148145</v>
      </c>
      <c r="M55" s="122">
        <v>0.45454545454545453</v>
      </c>
      <c r="N55" s="122">
        <v>0.2413793103448276</v>
      </c>
      <c r="O55" s="123">
        <v>0.32142857142857145</v>
      </c>
      <c r="P55" s="123">
        <v>0.14814814814814814</v>
      </c>
      <c r="Q55" s="123">
        <v>0.4</v>
      </c>
      <c r="R55" s="123">
        <v>0.33333333333333331</v>
      </c>
      <c r="S55" s="123">
        <v>0.36363636363636365</v>
      </c>
      <c r="T55" s="123">
        <v>0.20689655172413793</v>
      </c>
      <c r="U55" s="122">
        <v>0.2857142857142857</v>
      </c>
      <c r="V55" s="122">
        <v>0.14814814814814814</v>
      </c>
      <c r="W55" s="122">
        <v>0.2</v>
      </c>
      <c r="X55" s="122">
        <v>0.14814814814814814</v>
      </c>
      <c r="Y55" s="122">
        <v>0.18181818181818182</v>
      </c>
      <c r="Z55" s="122">
        <v>0.17241379310344829</v>
      </c>
      <c r="AA55" s="123">
        <v>0.5357142857142857</v>
      </c>
      <c r="AB55" s="123">
        <v>0.37037037037037035</v>
      </c>
      <c r="AC55" s="123">
        <v>0.56000000000000005</v>
      </c>
      <c r="AD55" s="123">
        <v>0.59259259259259256</v>
      </c>
      <c r="AE55" s="123">
        <v>0.59090909090909094</v>
      </c>
      <c r="AF55" s="123">
        <v>0.37931034482758619</v>
      </c>
    </row>
    <row r="56" spans="1:32" ht="14.25" customHeight="1" x14ac:dyDescent="0.25">
      <c r="A56" s="10" t="s">
        <v>60</v>
      </c>
      <c r="B56" s="10" t="s">
        <v>75</v>
      </c>
      <c r="C56" s="8" t="s">
        <v>86</v>
      </c>
      <c r="D56" s="8" t="s">
        <v>104</v>
      </c>
      <c r="E56" s="8" t="s">
        <v>103</v>
      </c>
      <c r="F56" s="8" t="s">
        <v>106</v>
      </c>
      <c r="G56" s="8" t="s">
        <v>108</v>
      </c>
      <c r="H56" s="8" t="s">
        <v>126</v>
      </c>
      <c r="I56" s="122">
        <v>0.74</v>
      </c>
      <c r="J56" s="122">
        <v>0.70833333333333337</v>
      </c>
      <c r="K56" s="124">
        <v>0.61224489795918369</v>
      </c>
      <c r="L56" s="122">
        <v>0.5714285714285714</v>
      </c>
      <c r="M56" s="122">
        <v>0.6</v>
      </c>
      <c r="N56" s="122">
        <v>0.39130434782608697</v>
      </c>
      <c r="O56" s="123">
        <v>0.66</v>
      </c>
      <c r="P56" s="123">
        <v>0.52083333333333337</v>
      </c>
      <c r="Q56" s="123">
        <v>0.51020408163265307</v>
      </c>
      <c r="R56" s="123">
        <v>0.40816326530612246</v>
      </c>
      <c r="S56" s="123">
        <v>0.6</v>
      </c>
      <c r="T56" s="123">
        <v>0.30434782608695654</v>
      </c>
      <c r="U56" s="122">
        <v>0.62</v>
      </c>
      <c r="V56" s="122">
        <v>0.5</v>
      </c>
      <c r="W56" s="122">
        <v>0.42857142857142855</v>
      </c>
      <c r="X56" s="122">
        <v>0.34693877551020408</v>
      </c>
      <c r="Y56" s="122">
        <v>0.44</v>
      </c>
      <c r="Z56" s="122">
        <v>0.2608695652173913</v>
      </c>
      <c r="AA56" s="123">
        <v>0.78</v>
      </c>
      <c r="AB56" s="123">
        <v>0.75</v>
      </c>
      <c r="AC56" s="123">
        <v>0.7142857142857143</v>
      </c>
      <c r="AD56" s="123">
        <v>0.75510204081632648</v>
      </c>
      <c r="AE56" s="123">
        <v>0.66</v>
      </c>
      <c r="AF56" s="123">
        <v>0.65217391304347827</v>
      </c>
    </row>
    <row r="57" spans="1:32" ht="14.25" customHeight="1" x14ac:dyDescent="0.25">
      <c r="A57" s="7" t="s">
        <v>61</v>
      </c>
      <c r="B57" s="9" t="s">
        <v>75</v>
      </c>
      <c r="C57" s="8" t="s">
        <v>3</v>
      </c>
      <c r="D57" s="8" t="s">
        <v>4</v>
      </c>
      <c r="E57" s="8" t="s">
        <v>81</v>
      </c>
      <c r="F57" s="8" t="s">
        <v>104</v>
      </c>
      <c r="G57" s="8" t="s">
        <v>106</v>
      </c>
      <c r="H57" s="8" t="s">
        <v>126</v>
      </c>
      <c r="I57" s="122">
        <v>0.31818181818181818</v>
      </c>
      <c r="J57" s="122">
        <v>0.11764705882352941</v>
      </c>
      <c r="K57" s="122">
        <v>0.5</v>
      </c>
      <c r="L57" s="122">
        <v>0.36363636363636365</v>
      </c>
      <c r="M57" s="122">
        <v>0.38709677419354838</v>
      </c>
      <c r="N57" s="122">
        <v>0.33333333333333331</v>
      </c>
      <c r="O57" s="123">
        <v>0.13636363636363635</v>
      </c>
      <c r="P57" s="123">
        <v>0</v>
      </c>
      <c r="Q57" s="123">
        <v>0.33333333333333331</v>
      </c>
      <c r="R57" s="123">
        <v>0.22727272727272727</v>
      </c>
      <c r="S57" s="123">
        <v>0.29032258064516131</v>
      </c>
      <c r="T57" s="123">
        <v>0.25</v>
      </c>
      <c r="U57" s="122">
        <v>4.5454545454545456E-2</v>
      </c>
      <c r="V57" s="122">
        <v>0</v>
      </c>
      <c r="W57" s="122">
        <v>0.1111111111111111</v>
      </c>
      <c r="X57" s="122">
        <v>4.5454545454545456E-2</v>
      </c>
      <c r="Y57" s="122">
        <v>0.22580645161290322</v>
      </c>
      <c r="Z57" s="122">
        <v>0.25</v>
      </c>
      <c r="AA57" s="123">
        <v>0.36363636363636365</v>
      </c>
      <c r="AB57" s="123">
        <v>0.11764705882352941</v>
      </c>
      <c r="AC57" s="123">
        <v>0.5</v>
      </c>
      <c r="AD57" s="123">
        <v>0.5</v>
      </c>
      <c r="AE57" s="123">
        <v>0.5161290322580645</v>
      </c>
      <c r="AF57" s="123">
        <v>0.5</v>
      </c>
    </row>
    <row r="58" spans="1:32" x14ac:dyDescent="0.25">
      <c r="A58" s="7" t="s">
        <v>62</v>
      </c>
      <c r="B58" s="9" t="s">
        <v>75</v>
      </c>
      <c r="C58" s="8" t="s">
        <v>69</v>
      </c>
      <c r="D58" s="8" t="s">
        <v>68</v>
      </c>
      <c r="E58" s="8" t="s">
        <v>67</v>
      </c>
      <c r="F58" s="8" t="s">
        <v>86</v>
      </c>
      <c r="G58" s="8" t="s">
        <v>103</v>
      </c>
      <c r="H58" s="8" t="s">
        <v>108</v>
      </c>
      <c r="I58" s="122">
        <v>0.86</v>
      </c>
      <c r="J58" s="122">
        <v>0.86</v>
      </c>
      <c r="K58" s="122">
        <v>0.66</v>
      </c>
      <c r="L58" s="122">
        <v>0.73469387755102045</v>
      </c>
      <c r="M58" s="122">
        <v>0.66</v>
      </c>
      <c r="N58" s="122">
        <v>0.74</v>
      </c>
      <c r="O58" s="123">
        <v>0.82</v>
      </c>
      <c r="P58" s="123">
        <v>0.78</v>
      </c>
      <c r="Q58" s="123">
        <v>0.44</v>
      </c>
      <c r="R58" s="123">
        <v>0.65306122448979587</v>
      </c>
      <c r="S58" s="123">
        <v>0.5</v>
      </c>
      <c r="T58" s="123">
        <v>0.66</v>
      </c>
      <c r="U58" s="122">
        <v>0.38</v>
      </c>
      <c r="V58" s="122">
        <v>0.48</v>
      </c>
      <c r="W58" s="122">
        <v>0.34</v>
      </c>
      <c r="X58" s="122">
        <v>0.48979591836734693</v>
      </c>
      <c r="Y58" s="122">
        <v>0.32</v>
      </c>
      <c r="Z58" s="122">
        <v>0.54</v>
      </c>
      <c r="AA58" s="123">
        <v>0.86</v>
      </c>
      <c r="AB58" s="123">
        <v>0.86</v>
      </c>
      <c r="AC58" s="123">
        <v>0.68</v>
      </c>
      <c r="AD58" s="123">
        <v>0.77551020408163263</v>
      </c>
      <c r="AE58" s="123">
        <v>0.74</v>
      </c>
      <c r="AF58" s="123">
        <v>0.82</v>
      </c>
    </row>
    <row r="59" spans="1:32" x14ac:dyDescent="0.25">
      <c r="A59" s="7" t="s">
        <v>63</v>
      </c>
      <c r="B59" s="9" t="s">
        <v>74</v>
      </c>
      <c r="C59" s="121" t="s">
        <v>86</v>
      </c>
      <c r="D59" s="121" t="s">
        <v>104</v>
      </c>
      <c r="E59" s="121" t="s">
        <v>103</v>
      </c>
      <c r="F59" s="121" t="s">
        <v>106</v>
      </c>
      <c r="G59" s="8" t="s">
        <v>108</v>
      </c>
      <c r="H59" s="8" t="s">
        <v>126</v>
      </c>
      <c r="I59" s="122">
        <v>0.43333333333333335</v>
      </c>
      <c r="J59" s="122">
        <v>0.5679012345679012</v>
      </c>
      <c r="K59" s="122">
        <v>0.7</v>
      </c>
      <c r="L59" s="122">
        <v>0.4861111111111111</v>
      </c>
      <c r="M59" s="122">
        <v>0.25806451612903225</v>
      </c>
      <c r="N59" s="122">
        <v>0.41025641025641024</v>
      </c>
      <c r="O59" s="123">
        <v>0.2</v>
      </c>
      <c r="P59" s="123">
        <v>0.49382716049382713</v>
      </c>
      <c r="Q59" s="123">
        <v>0.46666666666666667</v>
      </c>
      <c r="R59" s="123">
        <v>0.41666666666666669</v>
      </c>
      <c r="S59" s="123">
        <v>9.6774193548387094E-2</v>
      </c>
      <c r="T59" s="123">
        <v>0.41025641025641024</v>
      </c>
      <c r="U59" s="122">
        <v>0.16666666666666666</v>
      </c>
      <c r="V59" s="122">
        <v>0.35802469135802467</v>
      </c>
      <c r="W59" s="122">
        <v>0.43333333333333335</v>
      </c>
      <c r="X59" s="122">
        <v>0.31944444444444442</v>
      </c>
      <c r="Y59" s="122">
        <v>3.2258064516129031E-2</v>
      </c>
      <c r="Z59" s="122">
        <v>0.28205128205128205</v>
      </c>
      <c r="AA59" s="123">
        <v>0.6333333333333333</v>
      </c>
      <c r="AB59" s="123">
        <v>0.62962962962962965</v>
      </c>
      <c r="AC59" s="123">
        <v>0.83333333333333337</v>
      </c>
      <c r="AD59" s="123">
        <v>0.56944444444444442</v>
      </c>
      <c r="AE59" s="123">
        <v>0.4838709677419355</v>
      </c>
      <c r="AF59" s="123">
        <v>0.71794871794871795</v>
      </c>
    </row>
    <row r="60" spans="1:32" x14ac:dyDescent="0.25">
      <c r="A60" s="7" t="s">
        <v>83</v>
      </c>
      <c r="B60" s="9" t="s">
        <v>75</v>
      </c>
      <c r="C60" s="121" t="s">
        <v>120</v>
      </c>
      <c r="D60" s="121" t="s">
        <v>120</v>
      </c>
      <c r="E60" s="121" t="s">
        <v>81</v>
      </c>
      <c r="F60" s="8" t="s">
        <v>104</v>
      </c>
      <c r="G60" s="8" t="s">
        <v>106</v>
      </c>
      <c r="H60" s="8" t="s">
        <v>126</v>
      </c>
      <c r="I60" s="122" t="s">
        <v>120</v>
      </c>
      <c r="J60" s="122" t="s">
        <v>120</v>
      </c>
      <c r="K60" s="122">
        <v>0.61290322580645162</v>
      </c>
      <c r="L60" s="122">
        <v>0.6</v>
      </c>
      <c r="M60" s="122">
        <v>0.52</v>
      </c>
      <c r="N60" s="122">
        <v>0.44</v>
      </c>
      <c r="O60" s="123" t="s">
        <v>120</v>
      </c>
      <c r="P60" s="123" t="s">
        <v>120</v>
      </c>
      <c r="Q60" s="123">
        <v>0.54838709677419351</v>
      </c>
      <c r="R60" s="123">
        <v>0.6</v>
      </c>
      <c r="S60" s="123">
        <v>0.48</v>
      </c>
      <c r="T60" s="123">
        <v>0.44</v>
      </c>
      <c r="U60" s="122" t="s">
        <v>120</v>
      </c>
      <c r="V60" s="122" t="s">
        <v>120</v>
      </c>
      <c r="W60" s="122">
        <v>0.45161290322580644</v>
      </c>
      <c r="X60" s="122">
        <v>0.4</v>
      </c>
      <c r="Y60" s="122">
        <v>0.36</v>
      </c>
      <c r="Z60" s="122">
        <v>0.2</v>
      </c>
      <c r="AA60" s="123" t="s">
        <v>120</v>
      </c>
      <c r="AB60" s="123" t="s">
        <v>120</v>
      </c>
      <c r="AC60" s="123">
        <v>0.67741935483870963</v>
      </c>
      <c r="AD60" s="123">
        <v>0.64</v>
      </c>
      <c r="AE60" s="123">
        <v>0.6</v>
      </c>
      <c r="AF60" s="123">
        <v>0.88</v>
      </c>
    </row>
    <row r="61" spans="1:32" x14ac:dyDescent="0.25">
      <c r="A61" s="7" t="s">
        <v>64</v>
      </c>
      <c r="B61" s="9" t="s">
        <v>75</v>
      </c>
      <c r="C61" s="121" t="s">
        <v>3</v>
      </c>
      <c r="D61" s="8" t="s">
        <v>4</v>
      </c>
      <c r="E61" s="8" t="s">
        <v>81</v>
      </c>
      <c r="F61" s="8" t="s">
        <v>104</v>
      </c>
      <c r="G61" s="8" t="s">
        <v>106</v>
      </c>
      <c r="H61" s="8" t="s">
        <v>126</v>
      </c>
      <c r="I61" s="122">
        <v>0.61904761904761907</v>
      </c>
      <c r="J61" s="122">
        <v>0.45454545454545453</v>
      </c>
      <c r="K61" s="122">
        <v>0.57894736842105265</v>
      </c>
      <c r="L61" s="122">
        <v>0.52500000000000002</v>
      </c>
      <c r="M61" s="122">
        <v>0.5161290322580645</v>
      </c>
      <c r="N61" s="122">
        <v>0.41025641025641024</v>
      </c>
      <c r="O61" s="123">
        <v>0.54761904761904767</v>
      </c>
      <c r="P61" s="123">
        <v>0.40909090909090912</v>
      </c>
      <c r="Q61" s="123">
        <v>0.42105263157894735</v>
      </c>
      <c r="R61" s="123">
        <v>0.375</v>
      </c>
      <c r="S61" s="123">
        <v>0.41935483870967744</v>
      </c>
      <c r="T61" s="123">
        <v>0.41025641025641024</v>
      </c>
      <c r="U61" s="122">
        <v>0.33333333333333331</v>
      </c>
      <c r="V61" s="122">
        <v>0.20454545454545456</v>
      </c>
      <c r="W61" s="122">
        <v>0.28947368421052633</v>
      </c>
      <c r="X61" s="122">
        <v>0.25</v>
      </c>
      <c r="Y61" s="122">
        <v>0.29032258064516131</v>
      </c>
      <c r="Z61" s="122">
        <v>0.30769230769230771</v>
      </c>
      <c r="AA61" s="123">
        <v>0.61904761904761907</v>
      </c>
      <c r="AB61" s="123">
        <v>0.59090909090909094</v>
      </c>
      <c r="AC61" s="123">
        <v>0.71052631578947367</v>
      </c>
      <c r="AD61" s="123">
        <v>0.6</v>
      </c>
      <c r="AE61" s="123">
        <v>0.61290322580645162</v>
      </c>
      <c r="AF61" s="123">
        <v>0.5641025641025641</v>
      </c>
    </row>
    <row r="62" spans="1:32" x14ac:dyDescent="0.25">
      <c r="A62" s="7" t="s">
        <v>65</v>
      </c>
      <c r="B62" s="9" t="s">
        <v>75</v>
      </c>
      <c r="C62" s="121" t="s">
        <v>69</v>
      </c>
      <c r="D62" s="121" t="s">
        <v>68</v>
      </c>
      <c r="E62" s="121" t="s">
        <v>67</v>
      </c>
      <c r="F62" s="121" t="s">
        <v>86</v>
      </c>
      <c r="G62" s="8" t="s">
        <v>103</v>
      </c>
      <c r="H62" s="8" t="s">
        <v>108</v>
      </c>
      <c r="I62" s="122">
        <v>0.39130434782608697</v>
      </c>
      <c r="J62" s="122">
        <v>0.5757575757575758</v>
      </c>
      <c r="K62" s="122">
        <v>0.5714285714285714</v>
      </c>
      <c r="L62" s="122">
        <v>0.43333333333333335</v>
      </c>
      <c r="M62" s="122">
        <v>0.7</v>
      </c>
      <c r="N62" s="122">
        <v>0.25806451612903225</v>
      </c>
      <c r="O62" s="123">
        <v>0.30434782608695654</v>
      </c>
      <c r="P62" s="123">
        <v>0.39393939393939392</v>
      </c>
      <c r="Q62" s="123">
        <v>0.35714285714285715</v>
      </c>
      <c r="R62" s="123">
        <v>0.2</v>
      </c>
      <c r="S62" s="123">
        <v>0.46666666666666667</v>
      </c>
      <c r="T62" s="123">
        <v>9.6774193548387094E-2</v>
      </c>
      <c r="U62" s="122">
        <v>0.17391304347826086</v>
      </c>
      <c r="V62" s="122">
        <v>0.27272727272727271</v>
      </c>
      <c r="W62" s="122">
        <v>0.32142857142857145</v>
      </c>
      <c r="X62" s="122">
        <v>0.16666666666666666</v>
      </c>
      <c r="Y62" s="122">
        <v>0.43333333333333335</v>
      </c>
      <c r="Z62" s="122">
        <v>3.2258064516129031E-2</v>
      </c>
      <c r="AA62" s="123">
        <v>0.39130434782608697</v>
      </c>
      <c r="AB62" s="123">
        <v>0.63636363636363635</v>
      </c>
      <c r="AC62" s="123">
        <v>0.6785714285714286</v>
      </c>
      <c r="AD62" s="123">
        <v>0.6333333333333333</v>
      </c>
      <c r="AE62" s="123">
        <v>0.83333333333333337</v>
      </c>
      <c r="AF62" s="123">
        <v>0.4838709677419355</v>
      </c>
    </row>
    <row r="63" spans="1:32" x14ac:dyDescent="0.25">
      <c r="A63" s="7" t="s">
        <v>84</v>
      </c>
      <c r="B63" s="9" t="s">
        <v>75</v>
      </c>
      <c r="C63" s="121" t="s">
        <v>120</v>
      </c>
      <c r="D63" s="121" t="s">
        <v>120</v>
      </c>
      <c r="E63" s="121" t="s">
        <v>81</v>
      </c>
      <c r="F63" s="121" t="s">
        <v>104</v>
      </c>
      <c r="G63" s="8" t="s">
        <v>106</v>
      </c>
      <c r="H63" s="8" t="s">
        <v>126</v>
      </c>
      <c r="I63" s="122" t="s">
        <v>120</v>
      </c>
      <c r="J63" s="122" t="s">
        <v>120</v>
      </c>
      <c r="K63" s="122">
        <v>0.42857142857142855</v>
      </c>
      <c r="L63" s="122">
        <v>0.625</v>
      </c>
      <c r="M63" s="122">
        <v>0.375</v>
      </c>
      <c r="N63" s="122">
        <v>0.35714285714285715</v>
      </c>
      <c r="O63" s="123" t="s">
        <v>120</v>
      </c>
      <c r="P63" s="123" t="s">
        <v>120</v>
      </c>
      <c r="Q63" s="123">
        <v>0.21428571428571427</v>
      </c>
      <c r="R63" s="123">
        <v>0.625</v>
      </c>
      <c r="S63" s="123">
        <v>0.3125</v>
      </c>
      <c r="T63" s="123">
        <v>0.35714285714285715</v>
      </c>
      <c r="U63" s="122" t="s">
        <v>120</v>
      </c>
      <c r="V63" s="122" t="s">
        <v>120</v>
      </c>
      <c r="W63" s="122">
        <v>0.21428571428571427</v>
      </c>
      <c r="X63" s="122">
        <v>0.5625</v>
      </c>
      <c r="Y63" s="122">
        <v>0.3125</v>
      </c>
      <c r="Z63" s="122">
        <v>0.35714285714285715</v>
      </c>
      <c r="AA63" s="123" t="s">
        <v>120</v>
      </c>
      <c r="AB63" s="123" t="s">
        <v>120</v>
      </c>
      <c r="AC63" s="123">
        <v>0.42857142857142855</v>
      </c>
      <c r="AD63" s="123">
        <v>0.6875</v>
      </c>
      <c r="AE63" s="123">
        <v>0.4375</v>
      </c>
      <c r="AF63" s="123">
        <v>0.8571428571428571</v>
      </c>
    </row>
    <row r="64" spans="1:32" x14ac:dyDescent="0.25">
      <c r="A64" s="7" t="s">
        <v>115</v>
      </c>
      <c r="B64" s="9" t="s">
        <v>74</v>
      </c>
      <c r="C64" s="121" t="s">
        <v>120</v>
      </c>
      <c r="D64" s="121" t="s">
        <v>120</v>
      </c>
      <c r="E64" s="121" t="s">
        <v>120</v>
      </c>
      <c r="F64" s="121" t="s">
        <v>120</v>
      </c>
      <c r="G64" s="121" t="s">
        <v>120</v>
      </c>
      <c r="H64" s="8" t="s">
        <v>108</v>
      </c>
      <c r="I64" s="122" t="s">
        <v>120</v>
      </c>
      <c r="J64" s="122" t="s">
        <v>120</v>
      </c>
      <c r="K64" s="122" t="s">
        <v>120</v>
      </c>
      <c r="L64" s="122" t="s">
        <v>120</v>
      </c>
      <c r="M64" s="122" t="s">
        <v>120</v>
      </c>
      <c r="N64" s="122">
        <v>0.58333333333333337</v>
      </c>
      <c r="O64" s="123" t="s">
        <v>120</v>
      </c>
      <c r="P64" s="123" t="s">
        <v>120</v>
      </c>
      <c r="Q64" s="123" t="s">
        <v>120</v>
      </c>
      <c r="R64" s="123" t="s">
        <v>120</v>
      </c>
      <c r="S64" s="123" t="s">
        <v>120</v>
      </c>
      <c r="T64" s="123">
        <v>0.49404761904761907</v>
      </c>
      <c r="U64" s="122" t="s">
        <v>120</v>
      </c>
      <c r="V64" s="122" t="s">
        <v>120</v>
      </c>
      <c r="W64" s="122" t="s">
        <v>120</v>
      </c>
      <c r="X64" s="122" t="s">
        <v>120</v>
      </c>
      <c r="Y64" s="122" t="s">
        <v>120</v>
      </c>
      <c r="Z64" s="122">
        <v>0.26190476190476192</v>
      </c>
      <c r="AA64" s="123" t="s">
        <v>120</v>
      </c>
      <c r="AB64" s="123" t="s">
        <v>120</v>
      </c>
      <c r="AC64" s="123" t="s">
        <v>120</v>
      </c>
      <c r="AD64" s="123" t="s">
        <v>120</v>
      </c>
      <c r="AE64" s="123" t="s">
        <v>120</v>
      </c>
      <c r="AF64" s="123">
        <v>0.67261904761904767</v>
      </c>
    </row>
    <row r="65" spans="1:32" x14ac:dyDescent="0.25">
      <c r="A65" s="7" t="s">
        <v>110</v>
      </c>
      <c r="B65" s="9" t="s">
        <v>75</v>
      </c>
      <c r="C65" s="121" t="s">
        <v>120</v>
      </c>
      <c r="D65" s="121" t="s">
        <v>120</v>
      </c>
      <c r="E65" s="121" t="s">
        <v>120</v>
      </c>
      <c r="F65" s="121" t="s">
        <v>120</v>
      </c>
      <c r="G65" s="121" t="s">
        <v>120</v>
      </c>
      <c r="H65" s="8" t="s">
        <v>108</v>
      </c>
      <c r="I65" s="122" t="s">
        <v>120</v>
      </c>
      <c r="J65" s="122" t="s">
        <v>120</v>
      </c>
      <c r="K65" s="122" t="s">
        <v>120</v>
      </c>
      <c r="L65" s="122" t="s">
        <v>120</v>
      </c>
      <c r="M65" s="122" t="s">
        <v>120</v>
      </c>
      <c r="N65" s="122">
        <v>0.51190476190476186</v>
      </c>
      <c r="O65" s="123" t="s">
        <v>120</v>
      </c>
      <c r="P65" s="123" t="s">
        <v>120</v>
      </c>
      <c r="Q65" s="123" t="s">
        <v>120</v>
      </c>
      <c r="R65" s="123" t="s">
        <v>120</v>
      </c>
      <c r="S65" s="123" t="s">
        <v>120</v>
      </c>
      <c r="T65" s="123">
        <v>0.4642857142857143</v>
      </c>
      <c r="U65" s="122" t="s">
        <v>120</v>
      </c>
      <c r="V65" s="122" t="s">
        <v>120</v>
      </c>
      <c r="W65" s="122" t="s">
        <v>120</v>
      </c>
      <c r="X65" s="122" t="s">
        <v>120</v>
      </c>
      <c r="Y65" s="122" t="s">
        <v>120</v>
      </c>
      <c r="Z65" s="122">
        <v>0.30952380952380953</v>
      </c>
      <c r="AA65" s="123" t="s">
        <v>120</v>
      </c>
      <c r="AB65" s="123" t="s">
        <v>120</v>
      </c>
      <c r="AC65" s="123" t="s">
        <v>120</v>
      </c>
      <c r="AD65" s="123" t="s">
        <v>120</v>
      </c>
      <c r="AE65" s="123" t="s">
        <v>120</v>
      </c>
      <c r="AF65" s="123">
        <v>0.6071428571428571</v>
      </c>
    </row>
    <row r="66" spans="1:32" x14ac:dyDescent="0.25">
      <c r="A66" s="7" t="s">
        <v>111</v>
      </c>
      <c r="B66" s="9" t="s">
        <v>75</v>
      </c>
      <c r="C66" s="121" t="s">
        <v>120</v>
      </c>
      <c r="D66" s="121" t="s">
        <v>120</v>
      </c>
      <c r="E66" s="121" t="s">
        <v>120</v>
      </c>
      <c r="F66" s="121" t="s">
        <v>120</v>
      </c>
      <c r="G66" s="121" t="s">
        <v>120</v>
      </c>
      <c r="H66" s="8" t="s">
        <v>108</v>
      </c>
      <c r="I66" s="122" t="s">
        <v>120</v>
      </c>
      <c r="J66" s="122" t="s">
        <v>120</v>
      </c>
      <c r="K66" s="122" t="s">
        <v>120</v>
      </c>
      <c r="L66" s="122" t="s">
        <v>120</v>
      </c>
      <c r="M66" s="122" t="s">
        <v>120</v>
      </c>
      <c r="N66" s="122">
        <v>0.65476190476190477</v>
      </c>
      <c r="O66" s="123" t="s">
        <v>120</v>
      </c>
      <c r="P66" s="123" t="s">
        <v>120</v>
      </c>
      <c r="Q66" s="123" t="s">
        <v>120</v>
      </c>
      <c r="R66" s="123" t="s">
        <v>120</v>
      </c>
      <c r="S66" s="123" t="s">
        <v>120</v>
      </c>
      <c r="T66" s="123">
        <v>0.52380952380952384</v>
      </c>
      <c r="U66" s="122" t="s">
        <v>120</v>
      </c>
      <c r="V66" s="122" t="s">
        <v>120</v>
      </c>
      <c r="W66" s="122" t="s">
        <v>120</v>
      </c>
      <c r="X66" s="122" t="s">
        <v>120</v>
      </c>
      <c r="Y66" s="122" t="s">
        <v>120</v>
      </c>
      <c r="Z66" s="122">
        <v>0.21428571428571427</v>
      </c>
      <c r="AA66" s="123" t="s">
        <v>120</v>
      </c>
      <c r="AB66" s="123" t="s">
        <v>120</v>
      </c>
      <c r="AC66" s="123" t="s">
        <v>120</v>
      </c>
      <c r="AD66" s="123" t="s">
        <v>120</v>
      </c>
      <c r="AE66" s="123" t="s">
        <v>120</v>
      </c>
      <c r="AF66" s="123">
        <v>0.73809523809523814</v>
      </c>
    </row>
    <row r="67" spans="1:32" x14ac:dyDescent="0.25">
      <c r="A67" s="7" t="s">
        <v>119</v>
      </c>
      <c r="B67" s="9" t="s">
        <v>74</v>
      </c>
      <c r="C67" s="121" t="s">
        <v>120</v>
      </c>
      <c r="D67" s="121" t="s">
        <v>120</v>
      </c>
      <c r="E67" s="121" t="s">
        <v>120</v>
      </c>
      <c r="F67" s="121" t="s">
        <v>120</v>
      </c>
      <c r="G67" s="121" t="s">
        <v>120</v>
      </c>
      <c r="H67" s="8" t="s">
        <v>108</v>
      </c>
      <c r="I67" s="122" t="s">
        <v>120</v>
      </c>
      <c r="J67" s="122" t="s">
        <v>120</v>
      </c>
      <c r="K67" s="122" t="s">
        <v>120</v>
      </c>
      <c r="L67" s="122" t="s">
        <v>120</v>
      </c>
      <c r="M67" s="122" t="s">
        <v>120</v>
      </c>
      <c r="N67" s="122">
        <v>0.38202247191011235</v>
      </c>
      <c r="O67" s="123" t="s">
        <v>120</v>
      </c>
      <c r="P67" s="123" t="s">
        <v>120</v>
      </c>
      <c r="Q67" s="123" t="s">
        <v>120</v>
      </c>
      <c r="R67" s="123" t="s">
        <v>120</v>
      </c>
      <c r="S67" s="123" t="s">
        <v>120</v>
      </c>
      <c r="T67" s="123">
        <v>0.28464419475655428</v>
      </c>
      <c r="U67" s="122" t="s">
        <v>120</v>
      </c>
      <c r="V67" s="122" t="s">
        <v>120</v>
      </c>
      <c r="W67" s="122" t="s">
        <v>120</v>
      </c>
      <c r="X67" s="122" t="s">
        <v>120</v>
      </c>
      <c r="Y67" s="122" t="s">
        <v>120</v>
      </c>
      <c r="Z67" s="122">
        <v>0.2247191011235955</v>
      </c>
      <c r="AA67" s="123" t="s">
        <v>120</v>
      </c>
      <c r="AB67" s="123" t="s">
        <v>120</v>
      </c>
      <c r="AC67" s="123" t="s">
        <v>120</v>
      </c>
      <c r="AD67" s="123" t="s">
        <v>120</v>
      </c>
      <c r="AE67" s="123" t="s">
        <v>120</v>
      </c>
      <c r="AF67" s="123">
        <v>0.48314606741573035</v>
      </c>
    </row>
    <row r="68" spans="1:32" x14ac:dyDescent="0.25">
      <c r="A68" s="7" t="s">
        <v>112</v>
      </c>
      <c r="B68" s="9" t="s">
        <v>75</v>
      </c>
      <c r="C68" s="121" t="s">
        <v>120</v>
      </c>
      <c r="D68" s="121" t="s">
        <v>120</v>
      </c>
      <c r="E68" s="121" t="s">
        <v>120</v>
      </c>
      <c r="F68" s="121" t="s">
        <v>120</v>
      </c>
      <c r="G68" s="121" t="s">
        <v>120</v>
      </c>
      <c r="H68" s="8" t="s">
        <v>108</v>
      </c>
      <c r="I68" s="122" t="s">
        <v>120</v>
      </c>
      <c r="J68" s="122" t="s">
        <v>120</v>
      </c>
      <c r="K68" s="122" t="s">
        <v>120</v>
      </c>
      <c r="L68" s="122" t="s">
        <v>120</v>
      </c>
      <c r="M68" s="122" t="s">
        <v>120</v>
      </c>
      <c r="N68" s="122">
        <v>0.44444444444444442</v>
      </c>
      <c r="O68" s="123" t="s">
        <v>120</v>
      </c>
      <c r="P68" s="123" t="s">
        <v>120</v>
      </c>
      <c r="Q68" s="123" t="s">
        <v>120</v>
      </c>
      <c r="R68" s="123" t="s">
        <v>120</v>
      </c>
      <c r="S68" s="123" t="s">
        <v>120</v>
      </c>
      <c r="T68" s="123">
        <v>0.37777777777777777</v>
      </c>
      <c r="U68" s="122" t="s">
        <v>120</v>
      </c>
      <c r="V68" s="122" t="s">
        <v>120</v>
      </c>
      <c r="W68" s="122" t="s">
        <v>120</v>
      </c>
      <c r="X68" s="122" t="s">
        <v>120</v>
      </c>
      <c r="Y68" s="122" t="s">
        <v>120</v>
      </c>
      <c r="Z68" s="122">
        <v>0.3</v>
      </c>
      <c r="AA68" s="123" t="s">
        <v>120</v>
      </c>
      <c r="AB68" s="123" t="s">
        <v>120</v>
      </c>
      <c r="AC68" s="123" t="s">
        <v>120</v>
      </c>
      <c r="AD68" s="123" t="s">
        <v>120</v>
      </c>
      <c r="AE68" s="123" t="s">
        <v>120</v>
      </c>
      <c r="AF68" s="123">
        <v>0.56666666666666665</v>
      </c>
    </row>
    <row r="69" spans="1:32" x14ac:dyDescent="0.25">
      <c r="A69" s="7" t="s">
        <v>113</v>
      </c>
      <c r="B69" s="9" t="s">
        <v>75</v>
      </c>
      <c r="C69" s="121" t="s">
        <v>120</v>
      </c>
      <c r="D69" s="121" t="s">
        <v>120</v>
      </c>
      <c r="E69" s="121" t="s">
        <v>120</v>
      </c>
      <c r="F69" s="121" t="s">
        <v>120</v>
      </c>
      <c r="G69" s="121" t="s">
        <v>120</v>
      </c>
      <c r="H69" s="8" t="s">
        <v>108</v>
      </c>
      <c r="I69" s="122" t="s">
        <v>120</v>
      </c>
      <c r="J69" s="122" t="s">
        <v>120</v>
      </c>
      <c r="K69" s="122" t="s">
        <v>120</v>
      </c>
      <c r="L69" s="122" t="s">
        <v>120</v>
      </c>
      <c r="M69" s="122" t="s">
        <v>120</v>
      </c>
      <c r="N69" s="122">
        <v>0.34444444444444444</v>
      </c>
      <c r="O69" s="123" t="s">
        <v>120</v>
      </c>
      <c r="P69" s="123" t="s">
        <v>120</v>
      </c>
      <c r="Q69" s="123" t="s">
        <v>120</v>
      </c>
      <c r="R69" s="123" t="s">
        <v>120</v>
      </c>
      <c r="S69" s="123" t="s">
        <v>120</v>
      </c>
      <c r="T69" s="123">
        <v>0.23333333333333334</v>
      </c>
      <c r="U69" s="122" t="s">
        <v>120</v>
      </c>
      <c r="V69" s="122" t="s">
        <v>120</v>
      </c>
      <c r="W69" s="122" t="s">
        <v>120</v>
      </c>
      <c r="X69" s="122" t="s">
        <v>120</v>
      </c>
      <c r="Y69" s="122" t="s">
        <v>120</v>
      </c>
      <c r="Z69" s="122">
        <v>0.18888888888888888</v>
      </c>
      <c r="AA69" s="123" t="s">
        <v>120</v>
      </c>
      <c r="AB69" s="123" t="s">
        <v>120</v>
      </c>
      <c r="AC69" s="123" t="s">
        <v>120</v>
      </c>
      <c r="AD69" s="123" t="s">
        <v>120</v>
      </c>
      <c r="AE69" s="123" t="s">
        <v>120</v>
      </c>
      <c r="AF69" s="123">
        <v>0.43333333333333335</v>
      </c>
    </row>
    <row r="70" spans="1:32" x14ac:dyDescent="0.25">
      <c r="A70" s="7" t="s">
        <v>114</v>
      </c>
      <c r="B70" s="9" t="s">
        <v>75</v>
      </c>
      <c r="C70" s="121" t="s">
        <v>120</v>
      </c>
      <c r="D70" s="121" t="s">
        <v>120</v>
      </c>
      <c r="E70" s="121" t="s">
        <v>120</v>
      </c>
      <c r="F70" s="121" t="s">
        <v>120</v>
      </c>
      <c r="G70" s="121" t="s">
        <v>120</v>
      </c>
      <c r="H70" s="8" t="s">
        <v>108</v>
      </c>
      <c r="I70" s="122" t="s">
        <v>120</v>
      </c>
      <c r="J70" s="122" t="s">
        <v>120</v>
      </c>
      <c r="K70" s="122" t="s">
        <v>120</v>
      </c>
      <c r="L70" s="122" t="s">
        <v>120</v>
      </c>
      <c r="M70" s="122" t="s">
        <v>120</v>
      </c>
      <c r="N70" s="122">
        <v>0.35632183908045978</v>
      </c>
      <c r="O70" s="123" t="s">
        <v>120</v>
      </c>
      <c r="P70" s="123" t="s">
        <v>120</v>
      </c>
      <c r="Q70" s="123" t="s">
        <v>120</v>
      </c>
      <c r="R70" s="123" t="s">
        <v>120</v>
      </c>
      <c r="S70" s="123" t="s">
        <v>120</v>
      </c>
      <c r="T70" s="123">
        <v>0.2413793103448276</v>
      </c>
      <c r="U70" s="122" t="s">
        <v>120</v>
      </c>
      <c r="V70" s="122" t="s">
        <v>120</v>
      </c>
      <c r="W70" s="122" t="s">
        <v>120</v>
      </c>
      <c r="X70" s="122" t="s">
        <v>120</v>
      </c>
      <c r="Y70" s="122" t="s">
        <v>120</v>
      </c>
      <c r="Z70" s="122">
        <v>0.18390804597701149</v>
      </c>
      <c r="AA70" s="123" t="s">
        <v>120</v>
      </c>
      <c r="AB70" s="123" t="s">
        <v>120</v>
      </c>
      <c r="AC70" s="123" t="s">
        <v>120</v>
      </c>
      <c r="AD70" s="123" t="s">
        <v>120</v>
      </c>
      <c r="AE70" s="123" t="s">
        <v>120</v>
      </c>
      <c r="AF70" s="123">
        <v>0.44827586206896552</v>
      </c>
    </row>
  </sheetData>
  <mergeCells count="5">
    <mergeCell ref="C1:H1"/>
    <mergeCell ref="I1:N1"/>
    <mergeCell ref="O1:T1"/>
    <mergeCell ref="U1:Z1"/>
    <mergeCell ref="AA1:AF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7" sqref="D7:I7"/>
    </sheetView>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1"/>
  <sheetViews>
    <sheetView zoomScale="60" zoomScaleNormal="60" workbookViewId="0">
      <selection activeCell="D7" sqref="D7:I7"/>
    </sheetView>
  </sheetViews>
  <sheetFormatPr baseColWidth="10" defaultRowHeight="15" x14ac:dyDescent="0.25"/>
  <cols>
    <col min="1" max="1" width="37.85546875" bestFit="1" customWidth="1"/>
    <col min="2" max="2" width="19.140625" bestFit="1" customWidth="1"/>
    <col min="9" max="14" width="11.42578125" style="106"/>
    <col min="15" max="20" width="11.42578125" style="104"/>
    <col min="21" max="26" width="11.42578125" style="102"/>
    <col min="27" max="32" width="11.42578125" style="100"/>
  </cols>
  <sheetData>
    <row r="1" spans="1:32" x14ac:dyDescent="0.25">
      <c r="C1">
        <v>7</v>
      </c>
      <c r="D1">
        <v>6</v>
      </c>
      <c r="E1">
        <v>5</v>
      </c>
      <c r="F1">
        <v>4</v>
      </c>
      <c r="G1">
        <v>3</v>
      </c>
      <c r="H1">
        <v>2</v>
      </c>
    </row>
    <row r="2" spans="1:32" x14ac:dyDescent="0.25">
      <c r="A2" s="6" t="s">
        <v>72</v>
      </c>
      <c r="B2" s="6" t="s">
        <v>71</v>
      </c>
      <c r="C2" s="148" t="s">
        <v>70</v>
      </c>
      <c r="D2" s="148"/>
      <c r="E2" s="148"/>
      <c r="F2" s="148"/>
      <c r="G2" s="148"/>
      <c r="H2" s="148"/>
      <c r="I2" s="150" t="s">
        <v>6</v>
      </c>
      <c r="J2" s="150"/>
      <c r="K2" s="150"/>
      <c r="L2" s="150"/>
      <c r="M2" s="150"/>
      <c r="N2" s="150"/>
      <c r="O2" s="151" t="s">
        <v>5</v>
      </c>
      <c r="P2" s="151"/>
      <c r="Q2" s="151"/>
      <c r="R2" s="151"/>
      <c r="S2" s="151"/>
      <c r="T2" s="151"/>
      <c r="U2" s="152" t="s">
        <v>8</v>
      </c>
      <c r="V2" s="152"/>
      <c r="W2" s="152"/>
      <c r="X2" s="152"/>
      <c r="Y2" s="152"/>
      <c r="Z2" s="152"/>
      <c r="AA2" s="153" t="s">
        <v>7</v>
      </c>
      <c r="AB2" s="153"/>
      <c r="AC2" s="153"/>
      <c r="AD2" s="153"/>
      <c r="AE2" s="153"/>
      <c r="AF2" s="153"/>
    </row>
    <row r="3" spans="1:32" x14ac:dyDescent="0.25">
      <c r="A3" s="53" t="s">
        <v>14</v>
      </c>
      <c r="B3" s="7" t="s">
        <v>76</v>
      </c>
      <c r="C3" s="8" t="str">
        <f>VLOOKUP($A3,'Inst_Cen (2)'!$A$3:$G$2000,C$1,FALSE)</f>
        <v>AGO-DIC 14</v>
      </c>
      <c r="D3" s="8" t="str">
        <f>VLOOKUP($A3,'Inst_Cen (2)'!$A$3:$G$2000,D$1,FALSE)</f>
        <v>ENE-JUN 15</v>
      </c>
      <c r="E3" s="8" t="str">
        <f>VLOOKUP($A3,'Inst_Cen (2)'!$A$3:$G$2000,E$1,FALSE)</f>
        <v>AGO-DIC 15</v>
      </c>
      <c r="F3" s="8" t="str">
        <f>VLOOKUP($A3,'Inst_Cen (2)'!$A$3:$G$2000,F$1,FALSE)</f>
        <v>ENE-JUN 16</v>
      </c>
      <c r="G3" s="8" t="str">
        <f>VLOOKUP($A3,'Inst_Cen (2)'!$A$3:$G$2000,G$1,FALSE)</f>
        <v>AGO-DIC 16</v>
      </c>
      <c r="H3" s="8" t="str">
        <f>VLOOKUP($A3,'Inst_Cen (2)'!$A$3:$G$2000,H$1,FALSE)</f>
        <v>ENE-JUN 17</v>
      </c>
      <c r="I3" s="105">
        <v>0.63582677165354329</v>
      </c>
      <c r="J3" s="105">
        <v>0.65938375350140055</v>
      </c>
      <c r="K3" s="105">
        <v>0.60283251231527091</v>
      </c>
      <c r="L3" s="105">
        <v>0.61477572559366755</v>
      </c>
      <c r="M3" s="105">
        <v>0.54304635761589404</v>
      </c>
      <c r="N3" s="105">
        <v>0.57609268035808325</v>
      </c>
      <c r="O3" s="103">
        <v>0.45734908136482938</v>
      </c>
      <c r="P3" s="103">
        <v>0.51148459383753497</v>
      </c>
      <c r="Q3" s="103">
        <v>0.42364532019704432</v>
      </c>
      <c r="R3" s="103">
        <v>0.47546174142480213</v>
      </c>
      <c r="S3" s="103">
        <v>0.42027508914926132</v>
      </c>
      <c r="T3" s="103">
        <v>0.5139547130068457</v>
      </c>
      <c r="U3" s="101">
        <v>0.3615485564304462</v>
      </c>
      <c r="V3" s="101">
        <v>0.42128851540616247</v>
      </c>
      <c r="W3" s="101">
        <v>0.32635467980295568</v>
      </c>
      <c r="X3" s="101">
        <v>0.39419525065963062</v>
      </c>
      <c r="Y3" s="101">
        <v>0.32603158430973</v>
      </c>
      <c r="Z3" s="101">
        <v>0.42285413375460768</v>
      </c>
      <c r="AA3" s="99">
        <v>0.6758530183727034</v>
      </c>
      <c r="AB3" s="99">
        <v>0.6918767507002801</v>
      </c>
      <c r="AC3" s="99">
        <v>0.65640394088669951</v>
      </c>
      <c r="AD3" s="99">
        <v>0.67546174142480209</v>
      </c>
      <c r="AE3" s="99">
        <v>0.65664798777381561</v>
      </c>
      <c r="AF3" s="99">
        <v>0.71300684570826756</v>
      </c>
    </row>
    <row r="4" spans="1:32" x14ac:dyDescent="0.25">
      <c r="A4" s="53" t="s">
        <v>15</v>
      </c>
      <c r="B4" s="9" t="s">
        <v>74</v>
      </c>
      <c r="C4" s="8" t="str">
        <f>VLOOKUP($A4,'Inst_Cen (2)'!$A$3:$G$2000,C$1,FALSE)</f>
        <v>AGO-DIC 14</v>
      </c>
      <c r="D4" s="8" t="str">
        <f>VLOOKUP($A4,'Inst_Cen (2)'!$A$3:$G$2000,D$1,FALSE)</f>
        <v>ENE-JUN 15</v>
      </c>
      <c r="E4" s="8" t="str">
        <f>VLOOKUP($A4,'Inst_Cen (2)'!$A$3:$G$2000,E$1,FALSE)</f>
        <v>AGO-DIC 15</v>
      </c>
      <c r="F4" s="8" t="str">
        <f>VLOOKUP($A4,'Inst_Cen (2)'!$A$3:$G$2000,F$1,FALSE)</f>
        <v>ENE-JUN 16</v>
      </c>
      <c r="G4" s="8" t="str">
        <f>VLOOKUP($A4,'Inst_Cen (2)'!$A$3:$G$2000,G$1,FALSE)</f>
        <v>AGO-DIC 16</v>
      </c>
      <c r="H4" s="8" t="str">
        <f>VLOOKUP($A4,'Inst_Cen (2)'!$A$3:$G$2000,H$1,FALSE)</f>
        <v>ENE-JUN 17</v>
      </c>
      <c r="I4" s="105">
        <v>0.48837209302325579</v>
      </c>
      <c r="J4" s="105">
        <v>0.56097560975609762</v>
      </c>
      <c r="K4" s="105">
        <v>0.55813953488372092</v>
      </c>
      <c r="L4" s="105">
        <v>0.55737704918032782</v>
      </c>
      <c r="M4" s="105">
        <v>0.40476190476190477</v>
      </c>
      <c r="N4" s="105">
        <v>0.45454545454545453</v>
      </c>
      <c r="O4" s="103">
        <v>0.20930232558139536</v>
      </c>
      <c r="P4" s="103">
        <v>0.37398373983739835</v>
      </c>
      <c r="Q4" s="103">
        <v>0.37209302325581395</v>
      </c>
      <c r="R4" s="103">
        <v>0.40163934426229508</v>
      </c>
      <c r="S4" s="103">
        <v>0.21428571428571427</v>
      </c>
      <c r="T4" s="103">
        <v>0.41322314049586778</v>
      </c>
      <c r="U4" s="101">
        <v>0.13953488372093023</v>
      </c>
      <c r="V4" s="101">
        <v>0.26829268292682928</v>
      </c>
      <c r="W4" s="101">
        <v>0.30232558139534882</v>
      </c>
      <c r="X4" s="101">
        <v>0.29508196721311475</v>
      </c>
      <c r="Y4" s="101">
        <v>0.14285714285714285</v>
      </c>
      <c r="Z4" s="101">
        <v>0.37190082644628097</v>
      </c>
      <c r="AA4" s="99">
        <v>0.58139534883720934</v>
      </c>
      <c r="AB4" s="99">
        <v>0.6097560975609756</v>
      </c>
      <c r="AC4" s="99">
        <v>0.65116279069767447</v>
      </c>
      <c r="AD4" s="99">
        <v>0.64754098360655743</v>
      </c>
      <c r="AE4" s="99">
        <v>0.59523809523809523</v>
      </c>
      <c r="AF4" s="99">
        <v>0.68595041322314054</v>
      </c>
    </row>
    <row r="5" spans="1:32" ht="14.25" customHeight="1" x14ac:dyDescent="0.25">
      <c r="A5" s="53" t="s">
        <v>16</v>
      </c>
      <c r="B5" s="10" t="s">
        <v>75</v>
      </c>
      <c r="C5" s="8" t="str">
        <f>VLOOKUP($A5,'Inst_Cen (2)'!$A$3:$G$2000,C$1,FALSE)</f>
        <v>ENE-JUN 12</v>
      </c>
      <c r="D5" s="8" t="str">
        <f>VLOOKUP($A5,'Inst_Cen (2)'!$A$3:$G$2000,D$1,FALSE)</f>
        <v>ENE-JUN 13</v>
      </c>
      <c r="E5" s="8" t="str">
        <f>VLOOKUP($A5,'Inst_Cen (2)'!$A$3:$G$2000,E$1,FALSE)</f>
        <v>ENE-JUN 14</v>
      </c>
      <c r="F5" s="8" t="str">
        <f>VLOOKUP($A5,'Inst_Cen (2)'!$A$3:$G$2000,F$1,FALSE)</f>
        <v>ENE-JUN 15</v>
      </c>
      <c r="G5" s="8" t="str">
        <f>VLOOKUP($A5,'Inst_Cen (2)'!$A$3:$G$2000,G$1,FALSE)</f>
        <v>ENE-JUN 16</v>
      </c>
      <c r="H5" s="8" t="str">
        <f>VLOOKUP($A5,'Inst_Cen (2)'!$A$3:$G$2000,H$1,FALSE)</f>
        <v>ENE-JUN 17</v>
      </c>
      <c r="I5" s="105">
        <v>0.36666666666666664</v>
      </c>
      <c r="J5" s="105">
        <v>0.53125</v>
      </c>
      <c r="K5" s="111">
        <v>0.5</v>
      </c>
      <c r="L5" s="105">
        <v>0.4358974358974359</v>
      </c>
      <c r="M5" s="105">
        <v>0.57499999999999996</v>
      </c>
      <c r="N5" s="105">
        <v>0.21052631578947367</v>
      </c>
      <c r="O5" s="103">
        <v>0.2</v>
      </c>
      <c r="P5" s="103">
        <v>0.46875</v>
      </c>
      <c r="Q5" s="103">
        <v>0.26315789473684209</v>
      </c>
      <c r="R5" s="103">
        <v>0.30769230769230771</v>
      </c>
      <c r="S5" s="103">
        <v>0.47499999999999998</v>
      </c>
      <c r="T5" s="103">
        <v>0.21052631578947367</v>
      </c>
      <c r="U5" s="101">
        <v>0.13333333333333333</v>
      </c>
      <c r="V5" s="101">
        <v>0.1875</v>
      </c>
      <c r="W5" s="101">
        <v>0.18421052631578946</v>
      </c>
      <c r="X5" s="101">
        <v>0.10256410256410256</v>
      </c>
      <c r="Y5" s="101">
        <v>0.27500000000000002</v>
      </c>
      <c r="Z5" s="101">
        <v>0.18421052631578946</v>
      </c>
      <c r="AA5" s="99">
        <v>0.4</v>
      </c>
      <c r="AB5" s="99">
        <v>0.53125</v>
      </c>
      <c r="AC5" s="99">
        <v>0.57894736842105265</v>
      </c>
      <c r="AD5" s="99">
        <v>0.48717948717948717</v>
      </c>
      <c r="AE5" s="99">
        <v>0.625</v>
      </c>
      <c r="AF5" s="99">
        <v>0.57894736842105265</v>
      </c>
    </row>
    <row r="6" spans="1:32" ht="14.25" customHeight="1" x14ac:dyDescent="0.25">
      <c r="A6" s="53" t="s">
        <v>17</v>
      </c>
      <c r="B6" s="10" t="s">
        <v>75</v>
      </c>
      <c r="C6" s="8" t="str">
        <f>VLOOKUP($A6,'Inst_Cen (2)'!$A$3:$G$2000,C$1,FALSE)</f>
        <v>ENE-JUN 12</v>
      </c>
      <c r="D6" s="8" t="str">
        <f>VLOOKUP($A6,'Inst_Cen (2)'!$A$3:$G$2000,D$1,FALSE)</f>
        <v>ENE-JUN 13</v>
      </c>
      <c r="E6" s="8" t="str">
        <f>VLOOKUP($A6,'Inst_Cen (2)'!$A$3:$G$2000,E$1,FALSE)</f>
        <v>ENE-JUN 14</v>
      </c>
      <c r="F6" s="8" t="str">
        <f>VLOOKUP($A6,'Inst_Cen (2)'!$A$3:$G$2000,F$1,FALSE)</f>
        <v>ENE-JUN 15</v>
      </c>
      <c r="G6" s="8" t="str">
        <f>VLOOKUP($A6,'Inst_Cen (2)'!$A$3:$G$2000,G$1,FALSE)</f>
        <v>ENE-JUN 16</v>
      </c>
      <c r="H6" s="8" t="str">
        <f>VLOOKUP($A6,'Inst_Cen (2)'!$A$3:$G$2000,H$1,FALSE)</f>
        <v>ENE-JUN 17</v>
      </c>
      <c r="I6" s="105">
        <v>0.6</v>
      </c>
      <c r="J6" s="105">
        <v>0.53846153846153844</v>
      </c>
      <c r="K6" s="111">
        <v>0.57499999999999996</v>
      </c>
      <c r="L6" s="105">
        <v>0.44736842105263158</v>
      </c>
      <c r="M6" s="105">
        <v>0.3783783783783784</v>
      </c>
      <c r="N6" s="105">
        <v>0.42105263157894735</v>
      </c>
      <c r="O6" s="103">
        <v>0.51428571428571423</v>
      </c>
      <c r="P6" s="103">
        <v>0.48717948717948717</v>
      </c>
      <c r="Q6" s="103">
        <v>0.42499999999999999</v>
      </c>
      <c r="R6" s="103">
        <v>0.34210526315789475</v>
      </c>
      <c r="S6" s="103">
        <v>0.27027027027027029</v>
      </c>
      <c r="T6" s="103">
        <v>0.42105263157894735</v>
      </c>
      <c r="U6" s="101">
        <v>0.31428571428571428</v>
      </c>
      <c r="V6" s="101">
        <v>0.4358974358974359</v>
      </c>
      <c r="W6" s="101">
        <v>0.375</v>
      </c>
      <c r="X6" s="101">
        <v>0.28947368421052633</v>
      </c>
      <c r="Y6" s="101">
        <v>0.1891891891891892</v>
      </c>
      <c r="Z6" s="101">
        <v>0.36842105263157893</v>
      </c>
      <c r="AA6" s="99">
        <v>0.62857142857142856</v>
      </c>
      <c r="AB6" s="99">
        <v>0.5641025641025641</v>
      </c>
      <c r="AC6" s="99">
        <v>0.57499999999999996</v>
      </c>
      <c r="AD6" s="99">
        <v>0.5</v>
      </c>
      <c r="AE6" s="99">
        <v>0.54054054054054057</v>
      </c>
      <c r="AF6" s="99">
        <v>0.60526315789473684</v>
      </c>
    </row>
    <row r="7" spans="1:32" ht="14.25" customHeight="1" x14ac:dyDescent="0.25">
      <c r="A7" s="53" t="s">
        <v>18</v>
      </c>
      <c r="B7" s="10" t="s">
        <v>75</v>
      </c>
      <c r="C7" s="8" t="str">
        <f>VLOOKUP($A7,'Inst_Cen (2)'!$A$3:$G$2000,C$1,FALSE)</f>
        <v>AGO-DIC 14</v>
      </c>
      <c r="D7" s="8" t="str">
        <f>VLOOKUP($A7,'Inst_Cen (2)'!$A$3:$G$2000,D$1,FALSE)</f>
        <v>ENE-JUN 15</v>
      </c>
      <c r="E7" s="8" t="str">
        <f>VLOOKUP($A7,'Inst_Cen (2)'!$A$3:$G$2000,E$1,FALSE)</f>
        <v>AGO-DIC 15</v>
      </c>
      <c r="F7" s="8" t="str">
        <f>VLOOKUP($A7,'Inst_Cen (2)'!$A$3:$G$2000,F$1,FALSE)</f>
        <v>ENE-JUN 16</v>
      </c>
      <c r="G7" s="8" t="str">
        <f>VLOOKUP($A7,'Inst_Cen (2)'!$A$3:$G$2000,G$1,FALSE)</f>
        <v>AGO-DIC 16</v>
      </c>
      <c r="H7" s="8" t="str">
        <f>VLOOKUP($A7,'Inst_Cen (2)'!$A$3:$G$2000,H$1,FALSE)</f>
        <v>ENE-JUN 17</v>
      </c>
      <c r="I7" s="105">
        <v>0.48837209302325579</v>
      </c>
      <c r="J7" s="105">
        <v>0.76086956521739135</v>
      </c>
      <c r="K7" s="105">
        <v>0.55813953488372092</v>
      </c>
      <c r="L7" s="105">
        <v>0.68888888888888888</v>
      </c>
      <c r="M7" s="105">
        <v>0.40476190476190477</v>
      </c>
      <c r="N7" s="105">
        <v>0.68888888888888888</v>
      </c>
      <c r="O7" s="103">
        <v>0.20930232558139536</v>
      </c>
      <c r="P7" s="103">
        <v>0.45652173913043476</v>
      </c>
      <c r="Q7" s="103">
        <v>0.37209302325581395</v>
      </c>
      <c r="R7" s="103">
        <v>0.44444444444444442</v>
      </c>
      <c r="S7" s="103">
        <v>0.21428571428571427</v>
      </c>
      <c r="T7" s="103">
        <v>0.57777777777777772</v>
      </c>
      <c r="U7" s="101">
        <v>0.13953488372093023</v>
      </c>
      <c r="V7" s="101">
        <v>0.39130434782608697</v>
      </c>
      <c r="W7" s="101">
        <v>0.30232558139534882</v>
      </c>
      <c r="X7" s="101">
        <v>0.4</v>
      </c>
      <c r="Y7" s="101">
        <v>0.14285714285714285</v>
      </c>
      <c r="Z7" s="101">
        <v>0.53333333333333333</v>
      </c>
      <c r="AA7" s="99">
        <v>0.58139534883720934</v>
      </c>
      <c r="AB7" s="99">
        <v>0.80434782608695654</v>
      </c>
      <c r="AC7" s="99">
        <v>0.65116279069767447</v>
      </c>
      <c r="AD7" s="99">
        <v>0.75555555555555554</v>
      </c>
      <c r="AE7" s="99">
        <v>0.59523809523809523</v>
      </c>
      <c r="AF7" s="99">
        <v>0.84444444444444444</v>
      </c>
    </row>
    <row r="8" spans="1:32" ht="14.25" customHeight="1" x14ac:dyDescent="0.25">
      <c r="A8" s="53" t="s">
        <v>118</v>
      </c>
      <c r="B8" s="9" t="s">
        <v>74</v>
      </c>
      <c r="C8" s="8" t="str">
        <f>VLOOKUP($A8,'Inst_Cen (2)'!$A$3:$G$2000,C$1,FALSE)</f>
        <v>AGO-DIC 14</v>
      </c>
      <c r="D8" s="8" t="str">
        <f>VLOOKUP($A8,'Inst_Cen (2)'!$A$3:$G$2000,D$1,FALSE)</f>
        <v>ENE-JUN 15</v>
      </c>
      <c r="E8" s="8" t="str">
        <f>VLOOKUP($A8,'Inst_Cen (2)'!$A$3:$G$2000,E$1,FALSE)</f>
        <v>AGO-DIC 15</v>
      </c>
      <c r="F8" s="8" t="str">
        <f>VLOOKUP($A8,'Inst_Cen (2)'!$A$3:$G$2000,F$1,FALSE)</f>
        <v>ENE-JUN 16</v>
      </c>
      <c r="G8" s="8" t="str">
        <f>VLOOKUP($A8,'Inst_Cen (2)'!$A$3:$G$2000,G$1,FALSE)</f>
        <v>AGO-DIC 16</v>
      </c>
      <c r="H8" s="8" t="str">
        <f>VLOOKUP($A8,'Inst_Cen (2)'!$A$3:$G$2000,H$1,FALSE)</f>
        <v>ENE-JUN 17</v>
      </c>
      <c r="I8" s="105">
        <v>0.56948228882833785</v>
      </c>
      <c r="J8" s="105">
        <v>0.41156462585034015</v>
      </c>
      <c r="K8" s="105">
        <v>0.48711340206185566</v>
      </c>
      <c r="L8" s="105">
        <v>0.39649122807017545</v>
      </c>
      <c r="M8" s="105">
        <v>0.40310077519379844</v>
      </c>
      <c r="N8" s="105">
        <v>0.34962406015037595</v>
      </c>
      <c r="O8" s="103">
        <v>0.39782016348773841</v>
      </c>
      <c r="P8" s="103">
        <v>0.24829931972789115</v>
      </c>
      <c r="Q8" s="103">
        <v>0.34536082474226804</v>
      </c>
      <c r="R8" s="103">
        <v>0.29122807017543861</v>
      </c>
      <c r="S8" s="103">
        <v>0.30490956072351422</v>
      </c>
      <c r="T8" s="103">
        <v>0.34210526315789475</v>
      </c>
      <c r="U8" s="101">
        <v>0.35422343324250682</v>
      </c>
      <c r="V8" s="101">
        <v>0.24489795918367346</v>
      </c>
      <c r="W8" s="101">
        <v>0.28092783505154639</v>
      </c>
      <c r="X8" s="101">
        <v>0.26666666666666666</v>
      </c>
      <c r="Y8" s="101">
        <v>0.27906976744186046</v>
      </c>
      <c r="Z8" s="101">
        <v>0.32330827067669171</v>
      </c>
      <c r="AA8" s="99">
        <v>0.60490463215258861</v>
      </c>
      <c r="AB8" s="99">
        <v>0.43537414965986393</v>
      </c>
      <c r="AC8" s="99">
        <v>0.54123711340206182</v>
      </c>
      <c r="AD8" s="99">
        <v>0.45614035087719296</v>
      </c>
      <c r="AE8" s="99">
        <v>0.5684754521963824</v>
      </c>
      <c r="AF8" s="99">
        <v>0.54135338345864659</v>
      </c>
    </row>
    <row r="9" spans="1:32" ht="14.25" customHeight="1" x14ac:dyDescent="0.25">
      <c r="A9" s="53" t="s">
        <v>19</v>
      </c>
      <c r="B9" s="10" t="s">
        <v>75</v>
      </c>
      <c r="C9" s="8" t="str">
        <f>VLOOKUP($A9,'Inst_Cen (2)'!$A$3:$G$2000,C$1,FALSE)</f>
        <v>AGO-DIC 14</v>
      </c>
      <c r="D9" s="8" t="str">
        <f>VLOOKUP($A9,'Inst_Cen (2)'!$A$3:$G$2000,D$1,FALSE)</f>
        <v>ENE-JUN 15</v>
      </c>
      <c r="E9" s="8" t="str">
        <f>VLOOKUP($A9,'Inst_Cen (2)'!$A$3:$G$2000,E$1,FALSE)</f>
        <v>AGO-DIC 15</v>
      </c>
      <c r="F9" s="8" t="str">
        <f>VLOOKUP($A9,'Inst_Cen (2)'!$A$3:$G$2000,F$1,FALSE)</f>
        <v>ENE-JUN 16</v>
      </c>
      <c r="G9" s="8" t="str">
        <f>VLOOKUP($A9,'Inst_Cen (2)'!$A$3:$G$2000,G$1,FALSE)</f>
        <v>AGO-DIC 16</v>
      </c>
      <c r="H9" s="8" t="str">
        <f>VLOOKUP($A9,'Inst_Cen (2)'!$A$3:$G$2000,H$1,FALSE)</f>
        <v>ENE-JUN 17</v>
      </c>
      <c r="I9" s="105">
        <v>0.62</v>
      </c>
      <c r="J9" s="105">
        <v>0.32432432432432434</v>
      </c>
      <c r="K9" s="111">
        <v>0.77551020408163263</v>
      </c>
      <c r="L9" s="105">
        <v>0.47727272727272729</v>
      </c>
      <c r="M9" s="105">
        <v>0.54</v>
      </c>
      <c r="N9" s="105">
        <v>0.30434782608695654</v>
      </c>
      <c r="O9" s="103">
        <v>0.44</v>
      </c>
      <c r="P9" s="103">
        <v>0.10810810810810811</v>
      </c>
      <c r="Q9" s="103">
        <v>0.44897959183673469</v>
      </c>
      <c r="R9" s="103">
        <v>0.22727272727272727</v>
      </c>
      <c r="S9" s="103">
        <v>0.34</v>
      </c>
      <c r="T9" s="103">
        <v>0.2608695652173913</v>
      </c>
      <c r="U9" s="101">
        <v>0.36</v>
      </c>
      <c r="V9" s="101">
        <v>0.10810810810810811</v>
      </c>
      <c r="W9" s="101">
        <v>0.32653061224489793</v>
      </c>
      <c r="X9" s="101">
        <v>0.18181818181818182</v>
      </c>
      <c r="Y9" s="101">
        <v>0.32</v>
      </c>
      <c r="Z9" s="101">
        <v>0.2391304347826087</v>
      </c>
      <c r="AA9" s="99">
        <v>0.68</v>
      </c>
      <c r="AB9" s="99">
        <v>0.43243243243243246</v>
      </c>
      <c r="AC9" s="99">
        <v>0.81632653061224492</v>
      </c>
      <c r="AD9" s="99">
        <v>0.54545454545454541</v>
      </c>
      <c r="AE9" s="99">
        <v>0.62</v>
      </c>
      <c r="AF9" s="99">
        <v>0.43478260869565216</v>
      </c>
    </row>
    <row r="10" spans="1:32" ht="14.25" customHeight="1" x14ac:dyDescent="0.25">
      <c r="A10" s="53" t="s">
        <v>20</v>
      </c>
      <c r="B10" s="10" t="s">
        <v>75</v>
      </c>
      <c r="C10" s="8" t="str">
        <f>VLOOKUP($A10,'Inst_Cen (2)'!$A$3:$G$2000,C$1,FALSE)</f>
        <v>AGO-DIC 11</v>
      </c>
      <c r="D10" s="8" t="str">
        <f>VLOOKUP($A10,'Inst_Cen (2)'!$A$3:$G$2000,D$1,FALSE)</f>
        <v>AGO-DIC 12</v>
      </c>
      <c r="E10" s="8" t="str">
        <f>VLOOKUP($A10,'Inst_Cen (2)'!$A$3:$G$2000,E$1,FALSE)</f>
        <v>AGO-DIC 13</v>
      </c>
      <c r="F10" s="8" t="str">
        <f>VLOOKUP($A10,'Inst_Cen (2)'!$A$3:$G$2000,F$1,FALSE)</f>
        <v>AGO-DIC 14</v>
      </c>
      <c r="G10" s="8" t="str">
        <f>VLOOKUP($A10,'Inst_Cen (2)'!$A$3:$G$2000,G$1,FALSE)</f>
        <v>AGO-DIC 15</v>
      </c>
      <c r="H10" s="8" t="str">
        <f>VLOOKUP($A10,'Inst_Cen (2)'!$A$3:$G$2000,H$1,FALSE)</f>
        <v>AGO-DIC 16</v>
      </c>
      <c r="I10" s="105">
        <v>0.4375</v>
      </c>
      <c r="J10" s="105">
        <v>0.52083333333333337</v>
      </c>
      <c r="K10" s="111">
        <v>0.3</v>
      </c>
      <c r="L10" s="105">
        <v>0.45161290322580644</v>
      </c>
      <c r="M10" s="105">
        <v>0.38</v>
      </c>
      <c r="N10" s="105">
        <v>0.34693877551020408</v>
      </c>
      <c r="O10" s="103">
        <v>0.22916666666666666</v>
      </c>
      <c r="P10" s="103">
        <v>0.3125</v>
      </c>
      <c r="Q10" s="103">
        <v>0.25</v>
      </c>
      <c r="R10" s="103">
        <v>0.25806451612903225</v>
      </c>
      <c r="S10" s="103">
        <v>0.3</v>
      </c>
      <c r="T10" s="103">
        <v>0.2857142857142857</v>
      </c>
      <c r="U10" s="101">
        <v>0.1875</v>
      </c>
      <c r="V10" s="101">
        <v>0.25</v>
      </c>
      <c r="W10" s="101">
        <v>0.22500000000000001</v>
      </c>
      <c r="X10" s="101">
        <v>0.25806451612903225</v>
      </c>
      <c r="Y10" s="101">
        <v>0.24</v>
      </c>
      <c r="Z10" s="101">
        <v>0.2857142857142857</v>
      </c>
      <c r="AA10" s="99">
        <v>0.47916666666666669</v>
      </c>
      <c r="AB10" s="99">
        <v>0.52083333333333337</v>
      </c>
      <c r="AC10" s="99">
        <v>0.32500000000000001</v>
      </c>
      <c r="AD10" s="99">
        <v>0.4838709677419355</v>
      </c>
      <c r="AE10" s="99">
        <v>0.42</v>
      </c>
      <c r="AF10" s="99">
        <v>0.63265306122448983</v>
      </c>
    </row>
    <row r="11" spans="1:32" ht="14.25" customHeight="1" x14ac:dyDescent="0.25">
      <c r="A11" s="53" t="s">
        <v>99</v>
      </c>
      <c r="B11" s="10" t="s">
        <v>75</v>
      </c>
      <c r="C11" s="8">
        <f>VLOOKUP($A11,'Inst_Cen (2)'!$A$3:$G$2000,C$1,FALSE)</f>
        <v>0</v>
      </c>
      <c r="D11" s="8">
        <f>VLOOKUP($A11,'Inst_Cen (2)'!$A$3:$G$2000,D$1,FALSE)</f>
        <v>0</v>
      </c>
      <c r="E11" s="8">
        <f>VLOOKUP($A11,'Inst_Cen (2)'!$A$3:$G$2000,E$1,FALSE)</f>
        <v>0</v>
      </c>
      <c r="F11" s="8" t="str">
        <f>VLOOKUP($A11,'Inst_Cen (2)'!$A$3:$G$2000,F$1,FALSE)</f>
        <v>AGO-DIC 14</v>
      </c>
      <c r="G11" s="8" t="str">
        <f>VLOOKUP($A11,'Inst_Cen (2)'!$A$3:$G$2000,G$1,FALSE)</f>
        <v>AGO-DIC 15</v>
      </c>
      <c r="H11" s="8" t="str">
        <f>VLOOKUP($A11,'Inst_Cen (2)'!$A$3:$G$2000,H$1,FALSE)</f>
        <v>AGO-DIC 16</v>
      </c>
      <c r="I11" s="105" t="e">
        <v>#DIV/0!</v>
      </c>
      <c r="J11" s="105" t="e">
        <v>#DIV/0!</v>
      </c>
      <c r="K11" s="111" t="e">
        <v>#DIV/0!</v>
      </c>
      <c r="L11" s="105">
        <v>0.72</v>
      </c>
      <c r="M11" s="105">
        <v>0.46</v>
      </c>
      <c r="N11" s="105">
        <v>0.40816326530612246</v>
      </c>
      <c r="O11" s="103" t="e">
        <v>#DIV/0!</v>
      </c>
      <c r="P11" s="103" t="e">
        <v>#DIV/0!</v>
      </c>
      <c r="Q11" s="103" t="e">
        <v>#DIV/0!</v>
      </c>
      <c r="R11" s="103">
        <v>0.68</v>
      </c>
      <c r="S11" s="103">
        <v>0.38</v>
      </c>
      <c r="T11" s="103">
        <v>0.34693877551020408</v>
      </c>
      <c r="U11" s="101" t="e">
        <v>#DIV/0!</v>
      </c>
      <c r="V11" s="101" t="e">
        <v>#DIV/0!</v>
      </c>
      <c r="W11" s="101" t="e">
        <v>#DIV/0!</v>
      </c>
      <c r="X11" s="101">
        <v>0.64</v>
      </c>
      <c r="Y11" s="101">
        <v>0.38</v>
      </c>
      <c r="Z11" s="101">
        <v>0.32653061224489793</v>
      </c>
      <c r="AA11" s="99" t="e">
        <v>#DIV/0!</v>
      </c>
      <c r="AB11" s="99" t="e">
        <v>#DIV/0!</v>
      </c>
      <c r="AC11" s="99" t="e">
        <v>#DIV/0!</v>
      </c>
      <c r="AD11" s="99">
        <v>0.74</v>
      </c>
      <c r="AE11" s="99">
        <v>0.57999999999999996</v>
      </c>
      <c r="AF11" s="99">
        <v>0.63265306122448983</v>
      </c>
    </row>
    <row r="12" spans="1:32" ht="14.25" customHeight="1" x14ac:dyDescent="0.25">
      <c r="A12" s="53" t="s">
        <v>21</v>
      </c>
      <c r="B12" s="10" t="s">
        <v>75</v>
      </c>
      <c r="C12" s="8" t="str">
        <f>VLOOKUP($A12,'Inst_Cen (2)'!$A$3:$G$2000,C$1,FALSE)</f>
        <v>AGO-DIC 11</v>
      </c>
      <c r="D12" s="8" t="str">
        <f>VLOOKUP($A12,'Inst_Cen (2)'!$A$3:$G$2000,D$1,FALSE)</f>
        <v>AGO-DIC 12</v>
      </c>
      <c r="E12" s="8" t="str">
        <f>VLOOKUP($A12,'Inst_Cen (2)'!$A$3:$G$2000,E$1,FALSE)</f>
        <v>AGO-DIC 13</v>
      </c>
      <c r="F12" s="8" t="str">
        <f>VLOOKUP($A12,'Inst_Cen (2)'!$A$3:$G$2000,F$1,FALSE)</f>
        <v>AGO-DIC 14</v>
      </c>
      <c r="G12" s="8" t="str">
        <f>VLOOKUP($A12,'Inst_Cen (2)'!$A$3:$G$2000,G$1,FALSE)</f>
        <v>AGO-DIC 15</v>
      </c>
      <c r="H12" s="8" t="str">
        <f>VLOOKUP($A12,'Inst_Cen (2)'!$A$3:$G$2000,H$1,FALSE)</f>
        <v>AGO-DIC 16</v>
      </c>
      <c r="I12" s="105">
        <v>0.56521739130434778</v>
      </c>
      <c r="J12" s="105">
        <v>0.63888888888888884</v>
      </c>
      <c r="K12" s="105">
        <v>0.6</v>
      </c>
      <c r="L12" s="111">
        <v>0.34</v>
      </c>
      <c r="M12" s="105">
        <v>0.54166666666666663</v>
      </c>
      <c r="N12" s="105">
        <v>0.21739130434782608</v>
      </c>
      <c r="O12" s="103">
        <v>0.5</v>
      </c>
      <c r="P12" s="103">
        <v>0.41666666666666669</v>
      </c>
      <c r="Q12" s="103">
        <v>0.3</v>
      </c>
      <c r="R12" s="103">
        <v>0.28000000000000003</v>
      </c>
      <c r="S12" s="103">
        <v>0.52083333333333337</v>
      </c>
      <c r="T12" s="103">
        <v>0.15217391304347827</v>
      </c>
      <c r="U12" s="101">
        <v>0.30434782608695654</v>
      </c>
      <c r="V12" s="101">
        <v>0.19444444444444445</v>
      </c>
      <c r="W12" s="101">
        <v>7.4999999999999997E-2</v>
      </c>
      <c r="X12" s="101">
        <v>0.18</v>
      </c>
      <c r="Y12" s="101">
        <v>0.35416666666666669</v>
      </c>
      <c r="Z12" s="101">
        <v>0.10869565217391304</v>
      </c>
      <c r="AA12" s="99">
        <v>0.58695652173913049</v>
      </c>
      <c r="AB12" s="99">
        <v>0.66666666666666663</v>
      </c>
      <c r="AC12" s="99">
        <v>0.625</v>
      </c>
      <c r="AD12" s="99">
        <v>0.38</v>
      </c>
      <c r="AE12" s="99">
        <v>0.5625</v>
      </c>
      <c r="AF12" s="99">
        <v>0.45652173913043476</v>
      </c>
    </row>
    <row r="13" spans="1:32" ht="14.25" customHeight="1" x14ac:dyDescent="0.25">
      <c r="A13" s="53" t="s">
        <v>82</v>
      </c>
      <c r="B13" s="10" t="s">
        <v>75</v>
      </c>
      <c r="C13" s="8">
        <f>VLOOKUP($A13,'Inst_Cen (2)'!$A$3:$G$2000,C$1,FALSE)</f>
        <v>0</v>
      </c>
      <c r="D13" s="8">
        <f>VLOOKUP($A13,'Inst_Cen (2)'!$A$3:$G$2000,D$1,FALSE)</f>
        <v>0</v>
      </c>
      <c r="E13" s="8" t="str">
        <f>VLOOKUP($A13,'Inst_Cen (2)'!$A$3:$G$2000,E$1,FALSE)</f>
        <v>ENE-JUN 14</v>
      </c>
      <c r="F13" s="8" t="str">
        <f>VLOOKUP($A13,'Inst_Cen (2)'!$A$3:$G$2000,F$1,FALSE)</f>
        <v>ENE-JUN 15</v>
      </c>
      <c r="G13" s="8" t="str">
        <f>VLOOKUP($A13,'Inst_Cen (2)'!$A$3:$G$2000,G$1,FALSE)</f>
        <v>ENE-JUN 16</v>
      </c>
      <c r="H13" s="8" t="str">
        <f>VLOOKUP($A13,'Inst_Cen (2)'!$A$3:$G$2000,H$1,FALSE)</f>
        <v>ENE-JUN 17</v>
      </c>
      <c r="I13" s="105" t="e">
        <v>#DIV/0!</v>
      </c>
      <c r="J13" s="105" t="e">
        <v>#DIV/0!</v>
      </c>
      <c r="K13" s="105">
        <v>0.56818181818181823</v>
      </c>
      <c r="L13" s="105">
        <v>0.4</v>
      </c>
      <c r="M13" s="111">
        <v>0.46938775510204084</v>
      </c>
      <c r="N13" s="105">
        <v>0.6</v>
      </c>
      <c r="O13" s="103" t="e">
        <v>#DIV/0!</v>
      </c>
      <c r="P13" s="103" t="e">
        <v>#DIV/0!</v>
      </c>
      <c r="Q13" s="103">
        <v>0.40909090909090912</v>
      </c>
      <c r="R13" s="103">
        <v>0.22</v>
      </c>
      <c r="S13" s="103">
        <v>0.38775510204081631</v>
      </c>
      <c r="T13" s="103">
        <v>0.6</v>
      </c>
      <c r="U13" s="101" t="e">
        <v>#DIV/0!</v>
      </c>
      <c r="V13" s="101" t="e">
        <v>#DIV/0!</v>
      </c>
      <c r="W13" s="101">
        <v>0.38636363636363635</v>
      </c>
      <c r="X13" s="101">
        <v>0.22</v>
      </c>
      <c r="Y13" s="101">
        <v>0.38775510204081631</v>
      </c>
      <c r="Z13" s="101">
        <v>0.57999999999999996</v>
      </c>
      <c r="AA13" s="99" t="e">
        <v>#DIV/0!</v>
      </c>
      <c r="AB13" s="99" t="e">
        <v>#DIV/0!</v>
      </c>
      <c r="AC13" s="99">
        <v>0.56818181818181823</v>
      </c>
      <c r="AD13" s="99">
        <v>0.42</v>
      </c>
      <c r="AE13" s="99">
        <v>0.53061224489795922</v>
      </c>
      <c r="AF13" s="99">
        <v>0.72</v>
      </c>
    </row>
    <row r="14" spans="1:32" ht="14.25" customHeight="1" x14ac:dyDescent="0.25">
      <c r="A14" s="53" t="s">
        <v>22</v>
      </c>
      <c r="B14" s="10" t="s">
        <v>75</v>
      </c>
      <c r="C14" s="8" t="str">
        <f>VLOOKUP($A14,'Inst_Cen (2)'!$A$3:$G$2000,C$1,FALSE)</f>
        <v>ENE-JUN 12</v>
      </c>
      <c r="D14" s="8" t="str">
        <f>VLOOKUP($A14,'Inst_Cen (2)'!$A$3:$G$2000,D$1,FALSE)</f>
        <v>ENE-JUN 13</v>
      </c>
      <c r="E14" s="8" t="str">
        <f>VLOOKUP($A14,'Inst_Cen (2)'!$A$3:$G$2000,E$1,FALSE)</f>
        <v>ENE-JUN 14</v>
      </c>
      <c r="F14" s="8" t="str">
        <f>VLOOKUP($A14,'Inst_Cen (2)'!$A$3:$G$2000,F$1,FALSE)</f>
        <v>ENE-JUN 15</v>
      </c>
      <c r="G14" s="8" t="str">
        <f>VLOOKUP($A14,'Inst_Cen (2)'!$A$3:$G$2000,G$1,FALSE)</f>
        <v>ENE-JUN 16</v>
      </c>
      <c r="H14" s="8" t="str">
        <f>VLOOKUP($A14,'Inst_Cen (2)'!$A$3:$G$2000,H$1,FALSE)</f>
        <v>ENE-JUN 17</v>
      </c>
      <c r="I14" s="111">
        <v>0.65789473684210531</v>
      </c>
      <c r="J14" s="105">
        <v>0.67567567567567566</v>
      </c>
      <c r="K14" s="105">
        <v>0.55319148936170215</v>
      </c>
      <c r="L14" s="105">
        <v>0.59090909090909094</v>
      </c>
      <c r="M14" s="105">
        <v>0.5</v>
      </c>
      <c r="N14" s="105">
        <v>0.4</v>
      </c>
      <c r="O14" s="103">
        <v>0.55263157894736847</v>
      </c>
      <c r="P14" s="103">
        <v>0.56756756756756754</v>
      </c>
      <c r="Q14" s="103">
        <v>0.44680851063829785</v>
      </c>
      <c r="R14" s="103">
        <v>0.43181818181818182</v>
      </c>
      <c r="S14" s="103">
        <v>0.45238095238095238</v>
      </c>
      <c r="T14" s="103">
        <v>0.4</v>
      </c>
      <c r="U14" s="101">
        <v>0.52631578947368418</v>
      </c>
      <c r="V14" s="101">
        <v>0.51351351351351349</v>
      </c>
      <c r="W14" s="101">
        <v>0.40425531914893614</v>
      </c>
      <c r="X14" s="101">
        <v>0.43181818181818182</v>
      </c>
      <c r="Y14" s="101">
        <v>0.42857142857142855</v>
      </c>
      <c r="Z14" s="101">
        <v>0.38</v>
      </c>
      <c r="AA14" s="99">
        <v>0.65789473684210531</v>
      </c>
      <c r="AB14" s="99">
        <v>0.70270270270270274</v>
      </c>
      <c r="AC14" s="99">
        <v>0.55319148936170215</v>
      </c>
      <c r="AD14" s="99">
        <v>0.59090909090909094</v>
      </c>
      <c r="AE14" s="99">
        <v>0.59523809523809523</v>
      </c>
      <c r="AF14" s="99">
        <v>0.64</v>
      </c>
    </row>
    <row r="15" spans="1:32" ht="14.25" customHeight="1" x14ac:dyDescent="0.25">
      <c r="A15" s="53" t="s">
        <v>23</v>
      </c>
      <c r="B15" s="10" t="s">
        <v>75</v>
      </c>
      <c r="C15" s="8" t="str">
        <f>VLOOKUP($A15,'Inst_Cen (2)'!$A$3:$G$2000,C$1,FALSE)</f>
        <v>ENE-JUN 12</v>
      </c>
      <c r="D15" s="8" t="str">
        <f>VLOOKUP($A15,'Inst_Cen (2)'!$A$3:$G$2000,D$1,FALSE)</f>
        <v>ENE-JUN 13</v>
      </c>
      <c r="E15" s="8" t="str">
        <f>VLOOKUP($A15,'Inst_Cen (2)'!$A$3:$G$2000,E$1,FALSE)</f>
        <v>AGO-DIC 13</v>
      </c>
      <c r="F15" s="8" t="str">
        <f>VLOOKUP($A15,'Inst_Cen (2)'!$A$3:$G$2000,F$1,FALSE)</f>
        <v>AGO-DIC 14</v>
      </c>
      <c r="G15" s="8" t="str">
        <f>VLOOKUP($A15,'Inst_Cen (2)'!$A$3:$G$2000,G$1,FALSE)</f>
        <v>AGO-DIC 15</v>
      </c>
      <c r="H15" s="8" t="str">
        <f>VLOOKUP($A15,'Inst_Cen (2)'!$A$3:$G$2000,H$1,FALSE)</f>
        <v>AGO-DIC 16</v>
      </c>
      <c r="I15" s="105">
        <v>0.47945205479452052</v>
      </c>
      <c r="J15" s="111">
        <v>0.4642857142857143</v>
      </c>
      <c r="K15" s="105">
        <v>0.30935251798561153</v>
      </c>
      <c r="L15" s="105">
        <v>0.57664233576642332</v>
      </c>
      <c r="M15" s="105">
        <v>0.40140845070422537</v>
      </c>
      <c r="N15" s="105">
        <v>0.37062937062937062</v>
      </c>
      <c r="O15" s="103">
        <v>0.33561643835616439</v>
      </c>
      <c r="P15" s="103">
        <v>0.2857142857142857</v>
      </c>
      <c r="Q15" s="103">
        <v>0.1223021582733813</v>
      </c>
      <c r="R15" s="103">
        <v>0.33576642335766421</v>
      </c>
      <c r="S15" s="103">
        <v>0.21126760563380281</v>
      </c>
      <c r="T15" s="103">
        <v>0.27972027972027974</v>
      </c>
      <c r="U15" s="101">
        <v>0.30136986301369861</v>
      </c>
      <c r="V15" s="101">
        <v>0.25714285714285712</v>
      </c>
      <c r="W15" s="101">
        <v>0.1079136690647482</v>
      </c>
      <c r="X15" s="101">
        <v>0.31386861313868614</v>
      </c>
      <c r="Y15" s="101">
        <v>0.18309859154929578</v>
      </c>
      <c r="Z15" s="101">
        <v>0.25174825174825177</v>
      </c>
      <c r="AA15" s="99">
        <v>0.47945205479452052</v>
      </c>
      <c r="AB15" s="99">
        <v>0.4642857142857143</v>
      </c>
      <c r="AC15" s="99">
        <v>0.33812949640287771</v>
      </c>
      <c r="AD15" s="99">
        <v>0.62043795620437958</v>
      </c>
      <c r="AE15" s="99">
        <v>0.47183098591549294</v>
      </c>
      <c r="AF15" s="99">
        <v>0.5174825174825175</v>
      </c>
    </row>
    <row r="16" spans="1:32" ht="15" customHeight="1" x14ac:dyDescent="0.25">
      <c r="A16" s="53" t="s">
        <v>24</v>
      </c>
      <c r="B16" s="10" t="s">
        <v>75</v>
      </c>
      <c r="C16" s="8" t="str">
        <f>VLOOKUP($A16,'Inst_Cen (2)'!$A$3:$G$2000,C$1,FALSE)</f>
        <v>AGO-DIC 11</v>
      </c>
      <c r="D16" s="8" t="str">
        <f>VLOOKUP($A16,'Inst_Cen (2)'!$A$3:$G$2000,D$1,FALSE)</f>
        <v>AGO-DIC 12</v>
      </c>
      <c r="E16" s="8" t="str">
        <f>VLOOKUP($A16,'Inst_Cen (2)'!$A$3:$G$2000,E$1,FALSE)</f>
        <v>AGO-DIC 13</v>
      </c>
      <c r="F16" s="8" t="str">
        <f>VLOOKUP($A16,'Inst_Cen (2)'!$A$3:$G$2000,F$1,FALSE)</f>
        <v>AGO-DIC 14</v>
      </c>
      <c r="G16" s="8" t="str">
        <f>VLOOKUP($A16,'Inst_Cen (2)'!$A$3:$G$2000,G$1,FALSE)</f>
        <v>AGO-DIC 15</v>
      </c>
      <c r="H16" s="8" t="str">
        <f>VLOOKUP($A16,'Inst_Cen (2)'!$A$3:$G$2000,H$1,FALSE)</f>
        <v>AGO-DIC 16</v>
      </c>
      <c r="I16" s="105">
        <v>0.62745098039215685</v>
      </c>
      <c r="J16" s="105">
        <v>0.66</v>
      </c>
      <c r="K16" s="111">
        <v>0.66666666666666663</v>
      </c>
      <c r="L16" s="105">
        <v>0.65306122448979587</v>
      </c>
      <c r="M16" s="105">
        <v>0.53061224489795922</v>
      </c>
      <c r="N16" s="105">
        <v>0.57999999999999996</v>
      </c>
      <c r="O16" s="103">
        <v>0.47058823529411764</v>
      </c>
      <c r="P16" s="103">
        <v>0.42</v>
      </c>
      <c r="Q16" s="103">
        <v>0.39215686274509803</v>
      </c>
      <c r="R16" s="103">
        <v>0.44897959183673469</v>
      </c>
      <c r="S16" s="103">
        <v>0.46938775510204084</v>
      </c>
      <c r="T16" s="103">
        <v>0.46</v>
      </c>
      <c r="U16" s="101">
        <v>0.27450980392156865</v>
      </c>
      <c r="V16" s="101">
        <v>0.4</v>
      </c>
      <c r="W16" s="101">
        <v>0.37254901960784315</v>
      </c>
      <c r="X16" s="101">
        <v>0.40816326530612246</v>
      </c>
      <c r="Y16" s="101">
        <v>0.38775510204081631</v>
      </c>
      <c r="Z16" s="101">
        <v>0.42</v>
      </c>
      <c r="AA16" s="99">
        <v>0.62745098039215685</v>
      </c>
      <c r="AB16" s="99">
        <v>0.66</v>
      </c>
      <c r="AC16" s="99">
        <v>0.70588235294117652</v>
      </c>
      <c r="AD16" s="99">
        <v>0.65306122448979587</v>
      </c>
      <c r="AE16" s="99">
        <v>0.53061224489795922</v>
      </c>
      <c r="AF16" s="99">
        <v>0.64</v>
      </c>
    </row>
    <row r="17" spans="1:33" ht="14.25" customHeight="1" x14ac:dyDescent="0.25">
      <c r="A17" s="53" t="s">
        <v>25</v>
      </c>
      <c r="B17" s="10" t="s">
        <v>75</v>
      </c>
      <c r="C17" s="8" t="str">
        <f>VLOOKUP($A17,'Inst_Cen (2)'!$A$3:$G$2000,C$1,FALSE)</f>
        <v>ENE-JUN 12</v>
      </c>
      <c r="D17" s="8" t="str">
        <f>VLOOKUP($A17,'Inst_Cen (2)'!$A$3:$G$2000,D$1,FALSE)</f>
        <v>ENE-JUN 13</v>
      </c>
      <c r="E17" s="8" t="str">
        <f>VLOOKUP($A17,'Inst_Cen (2)'!$A$3:$G$2000,E$1,FALSE)</f>
        <v>ENE-JUN 14</v>
      </c>
      <c r="F17" s="8" t="str">
        <f>VLOOKUP($A17,'Inst_Cen (2)'!$A$3:$G$2000,F$1,FALSE)</f>
        <v>ENE-JUN 15</v>
      </c>
      <c r="G17" s="8" t="str">
        <f>VLOOKUP($A17,'Inst_Cen (2)'!$A$3:$G$2000,G$1,FALSE)</f>
        <v>ENE-JUN 16</v>
      </c>
      <c r="H17" s="8" t="str">
        <f>VLOOKUP($A17,'Inst_Cen (2)'!$A$3:$G$2000,H$1,FALSE)</f>
        <v>ENE-JUN 17</v>
      </c>
      <c r="I17" s="105">
        <v>0.43661971830985913</v>
      </c>
      <c r="J17" s="105">
        <v>0.44444444444444442</v>
      </c>
      <c r="K17" s="105">
        <v>0.39622641509433965</v>
      </c>
      <c r="L17" s="111">
        <v>0.44615384615384618</v>
      </c>
      <c r="M17" s="105">
        <v>0.33333333333333331</v>
      </c>
      <c r="N17" s="105">
        <v>0.10526315789473684</v>
      </c>
      <c r="O17" s="103">
        <v>0.15492957746478872</v>
      </c>
      <c r="P17" s="103">
        <v>0.27777777777777779</v>
      </c>
      <c r="Q17" s="103">
        <v>0.22641509433962265</v>
      </c>
      <c r="R17" s="103">
        <v>0.26153846153846155</v>
      </c>
      <c r="S17" s="103">
        <v>0.2807017543859649</v>
      </c>
      <c r="T17" s="103">
        <v>0.10526315789473684</v>
      </c>
      <c r="U17" s="101">
        <v>0.12676056338028169</v>
      </c>
      <c r="V17" s="101">
        <v>0.27777777777777779</v>
      </c>
      <c r="W17" s="101">
        <v>0.20754716981132076</v>
      </c>
      <c r="X17" s="101">
        <v>0.24615384615384617</v>
      </c>
      <c r="Y17" s="101">
        <v>0.26315789473684209</v>
      </c>
      <c r="Z17" s="101">
        <v>7.8947368421052627E-2</v>
      </c>
      <c r="AA17" s="99">
        <v>0.43661971830985913</v>
      </c>
      <c r="AB17" s="99">
        <v>0.44444444444444442</v>
      </c>
      <c r="AC17" s="99">
        <v>0.39622641509433965</v>
      </c>
      <c r="AD17" s="99">
        <v>0.44615384615384618</v>
      </c>
      <c r="AE17" s="99">
        <v>0.38596491228070173</v>
      </c>
      <c r="AF17" s="99">
        <v>0.5</v>
      </c>
    </row>
    <row r="18" spans="1:33" ht="14.25" customHeight="1" x14ac:dyDescent="0.25">
      <c r="A18" s="53" t="s">
        <v>26</v>
      </c>
      <c r="B18" s="10" t="s">
        <v>75</v>
      </c>
      <c r="C18" s="8" t="str">
        <f>VLOOKUP($A18,'Inst_Cen (2)'!$A$3:$G$2000,C$1,FALSE)</f>
        <v>ENE-JUN 12</v>
      </c>
      <c r="D18" s="8" t="str">
        <f>VLOOKUP($A18,'Inst_Cen (2)'!$A$3:$G$2000,D$1,FALSE)</f>
        <v>ENE-JUN 13</v>
      </c>
      <c r="E18" s="8" t="str">
        <f>VLOOKUP($A18,'Inst_Cen (2)'!$A$3:$G$2000,E$1,FALSE)</f>
        <v>ENE-JUN 14</v>
      </c>
      <c r="F18" s="8" t="str">
        <f>VLOOKUP($A18,'Inst_Cen (2)'!$A$3:$G$2000,F$1,FALSE)</f>
        <v>ENE-JUN 15</v>
      </c>
      <c r="G18" s="8" t="str">
        <f>VLOOKUP($A18,'Inst_Cen (2)'!$A$3:$G$2000,G$1,FALSE)</f>
        <v>ENE-JUN 16</v>
      </c>
      <c r="H18" s="8" t="str">
        <f>VLOOKUP($A18,'Inst_Cen (2)'!$A$3:$G$2000,H$1,FALSE)</f>
        <v>ENE-JUN 17</v>
      </c>
      <c r="I18" s="105">
        <v>0.24242424242424243</v>
      </c>
      <c r="J18" s="105">
        <v>0.44827586206896552</v>
      </c>
      <c r="K18" s="105">
        <v>0.17241379310344829</v>
      </c>
      <c r="L18" s="111">
        <v>0.18421052631578946</v>
      </c>
      <c r="M18" s="105">
        <v>0.21052631578947367</v>
      </c>
      <c r="N18" s="105">
        <v>0.26666666666666666</v>
      </c>
      <c r="O18" s="103">
        <v>0.15151515151515152</v>
      </c>
      <c r="P18" s="103">
        <v>0.31034482758620691</v>
      </c>
      <c r="Q18" s="103">
        <v>0.10344827586206896</v>
      </c>
      <c r="R18" s="103">
        <v>0.13157894736842105</v>
      </c>
      <c r="S18" s="103">
        <v>0.13157894736842105</v>
      </c>
      <c r="T18" s="103">
        <v>0.26666666666666666</v>
      </c>
      <c r="U18" s="101">
        <v>0.15151515151515152</v>
      </c>
      <c r="V18" s="101">
        <v>0.27586206896551724</v>
      </c>
      <c r="W18" s="101">
        <v>0.10344827586206896</v>
      </c>
      <c r="X18" s="101">
        <v>0.13157894736842105</v>
      </c>
      <c r="Y18" s="101">
        <v>0.13157894736842105</v>
      </c>
      <c r="Z18" s="101">
        <v>0.26666666666666666</v>
      </c>
      <c r="AA18" s="99">
        <v>0.27272727272727271</v>
      </c>
      <c r="AB18" s="99">
        <v>0.44827586206896552</v>
      </c>
      <c r="AC18" s="99">
        <v>0.17241379310344829</v>
      </c>
      <c r="AD18" s="99">
        <v>0.21052631578947367</v>
      </c>
      <c r="AE18" s="99">
        <v>0.23684210526315788</v>
      </c>
      <c r="AF18" s="99">
        <v>0.4</v>
      </c>
    </row>
    <row r="19" spans="1:33" ht="14.25" customHeight="1" x14ac:dyDescent="0.25">
      <c r="A19" s="53" t="s">
        <v>105</v>
      </c>
      <c r="B19" s="9" t="s">
        <v>75</v>
      </c>
      <c r="C19" s="8" t="str">
        <f>VLOOKUP($A19,'Inst_Cen (2)'!$A$3:$G$2000,C$1,FALSE)</f>
        <v>ENE-JUN 12</v>
      </c>
      <c r="D19" s="8" t="str">
        <f>VLOOKUP($A19,'Inst_Cen (2)'!$A$3:$G$2000,D$1,FALSE)</f>
        <v>ENE-JUN 13</v>
      </c>
      <c r="E19" s="8" t="str">
        <f>VLOOKUP($A19,'Inst_Cen (2)'!$A$3:$G$2000,E$1,FALSE)</f>
        <v>ENE-JUN 14</v>
      </c>
      <c r="F19" s="8" t="str">
        <f>VLOOKUP($A19,'Inst_Cen (2)'!$A$3:$G$2000,F$1,FALSE)</f>
        <v>ENE-JUN 15</v>
      </c>
      <c r="G19" s="8" t="str">
        <f>VLOOKUP($A19,'Inst_Cen (2)'!$A$3:$G$2000,G$1,FALSE)</f>
        <v>ENE-JUN 16</v>
      </c>
      <c r="H19" s="8" t="str">
        <f>VLOOKUP($A19,'Inst_Cen (2)'!$A$3:$G$2000,H$1,FALSE)</f>
        <v>ENE-JUN 17</v>
      </c>
      <c r="I19" s="105">
        <v>0.36283185840707965</v>
      </c>
      <c r="J19" s="105">
        <v>0.29577464788732394</v>
      </c>
      <c r="K19" s="105">
        <v>0.36</v>
      </c>
      <c r="L19" s="105">
        <v>0.45</v>
      </c>
      <c r="M19" s="105">
        <v>0.38181818181818183</v>
      </c>
      <c r="N19" s="105">
        <v>0.32692307692307693</v>
      </c>
      <c r="O19" s="103">
        <v>0.20353982300884957</v>
      </c>
      <c r="P19" s="103">
        <v>0.18309859154929578</v>
      </c>
      <c r="Q19" s="103">
        <v>0.12</v>
      </c>
      <c r="R19" s="103">
        <v>0.28333333333333333</v>
      </c>
      <c r="S19" s="103">
        <v>0.25454545454545452</v>
      </c>
      <c r="T19" s="103">
        <v>0.32692307692307693</v>
      </c>
      <c r="U19" s="101">
        <v>0.17699115044247787</v>
      </c>
      <c r="V19" s="101">
        <v>0.18309859154929578</v>
      </c>
      <c r="W19" s="101">
        <v>0.12</v>
      </c>
      <c r="X19" s="101">
        <v>0.28333333333333333</v>
      </c>
      <c r="Y19" s="101">
        <v>0.2</v>
      </c>
      <c r="Z19" s="101">
        <v>0.30769230769230771</v>
      </c>
      <c r="AA19" s="99">
        <v>0.36283185840707965</v>
      </c>
      <c r="AB19" s="99">
        <v>0.29577464788732394</v>
      </c>
      <c r="AC19" s="99">
        <v>0.38</v>
      </c>
      <c r="AD19" s="99">
        <v>0.46666666666666667</v>
      </c>
      <c r="AE19" s="99">
        <v>0.43636363636363634</v>
      </c>
      <c r="AF19" s="99">
        <v>0.48076923076923078</v>
      </c>
    </row>
    <row r="20" spans="1:33" ht="14.25" customHeight="1" x14ac:dyDescent="0.25">
      <c r="A20" s="53" t="s">
        <v>27</v>
      </c>
      <c r="B20" s="10" t="s">
        <v>74</v>
      </c>
      <c r="C20" s="8" t="str">
        <f>VLOOKUP($A20,'Inst_Cen (2)'!$A$3:$G$2000,C$1,FALSE)</f>
        <v>AGO-DIC 14</v>
      </c>
      <c r="D20" s="8" t="str">
        <f>VLOOKUP($A20,'Inst_Cen (2)'!$A$3:$G$2000,D$1,FALSE)</f>
        <v>ENE-JUN 15</v>
      </c>
      <c r="E20" s="8" t="str">
        <f>VLOOKUP($A20,'Inst_Cen (2)'!$A$3:$G$2000,E$1,FALSE)</f>
        <v>AGO-DIC 15</v>
      </c>
      <c r="F20" s="8" t="str">
        <f>VLOOKUP($A20,'Inst_Cen (2)'!$A$3:$G$2000,F$1,FALSE)</f>
        <v>ENE-JUN 16</v>
      </c>
      <c r="G20" s="8" t="str">
        <f>VLOOKUP($A20,'Inst_Cen (2)'!$A$3:$G$2000,G$1,FALSE)</f>
        <v>AGO-DIC 16</v>
      </c>
      <c r="H20" s="8" t="str">
        <f>VLOOKUP($A20,'Inst_Cen (2)'!$A$3:$G$2000,H$1,FALSE)</f>
        <v>ENE-JUN 17</v>
      </c>
      <c r="I20" s="105">
        <v>0.69777777777777783</v>
      </c>
      <c r="J20" s="105">
        <v>0.75482093663911842</v>
      </c>
      <c r="K20" s="105">
        <v>0.67669172932330823</v>
      </c>
      <c r="L20" s="105">
        <v>0.73417721518987344</v>
      </c>
      <c r="M20" s="105">
        <v>0.67826086956521736</v>
      </c>
      <c r="N20" s="105">
        <v>0.69974554707379133</v>
      </c>
      <c r="O20" s="103">
        <v>0.44888888888888889</v>
      </c>
      <c r="P20" s="103">
        <v>0.54820936639118456</v>
      </c>
      <c r="Q20" s="103">
        <v>0.46616541353383456</v>
      </c>
      <c r="R20" s="103">
        <v>0.5037974683544304</v>
      </c>
      <c r="S20" s="103">
        <v>0.4652173913043478</v>
      </c>
      <c r="T20" s="103">
        <v>0.52671755725190839</v>
      </c>
      <c r="U20" s="101">
        <v>0.42666666666666669</v>
      </c>
      <c r="V20" s="101">
        <v>0.47382920110192839</v>
      </c>
      <c r="W20" s="101">
        <v>0.40601503759398494</v>
      </c>
      <c r="X20" s="101">
        <v>0.44810126582278481</v>
      </c>
      <c r="Y20" s="101">
        <v>0.40869565217391307</v>
      </c>
      <c r="Z20" s="101">
        <v>0.44529262086513993</v>
      </c>
      <c r="AA20" s="99">
        <v>0.7155555555555555</v>
      </c>
      <c r="AB20" s="99">
        <v>0.76308539944903586</v>
      </c>
      <c r="AC20" s="99">
        <v>0.70676691729323304</v>
      </c>
      <c r="AD20" s="99">
        <v>0.76202531645569616</v>
      </c>
      <c r="AE20" s="99">
        <v>0.73913043478260865</v>
      </c>
      <c r="AF20" s="99">
        <v>0.77099236641221369</v>
      </c>
      <c r="AG20" s="5"/>
    </row>
    <row r="21" spans="1:33" ht="14.25" customHeight="1" x14ac:dyDescent="0.25">
      <c r="A21" s="53" t="s">
        <v>28</v>
      </c>
      <c r="B21" s="10" t="s">
        <v>75</v>
      </c>
      <c r="C21" s="8">
        <f>VLOOKUP($A21,'Inst_Cen (2)'!$A$3:$G$2000,C$1,FALSE)</f>
        <v>0</v>
      </c>
      <c r="D21" s="8" t="str">
        <f>VLOOKUP($A21,'Inst_Cen (2)'!$A$3:$G$2000,D$1,FALSE)</f>
        <v>ENE-JUN 12</v>
      </c>
      <c r="E21" s="8" t="str">
        <f>VLOOKUP($A21,'Inst_Cen (2)'!$A$3:$G$2000,E$1,FALSE)</f>
        <v>ENE-JUN 13</v>
      </c>
      <c r="F21" s="8" t="str">
        <f>VLOOKUP($A21,'Inst_Cen (2)'!$A$3:$G$2000,F$1,FALSE)</f>
        <v>ENE-JUN 14</v>
      </c>
      <c r="G21" s="8" t="str">
        <f>VLOOKUP($A21,'Inst_Cen (2)'!$A$3:$G$2000,G$1,FALSE)</f>
        <v>ENE-JUN 15</v>
      </c>
      <c r="H21" s="8" t="str">
        <f>VLOOKUP($A21,'Inst_Cen (2)'!$A$3:$G$2000,H$1,FALSE)</f>
        <v>ENE-JUN 16</v>
      </c>
      <c r="I21" s="105" t="e">
        <v>#DIV/0!</v>
      </c>
      <c r="J21" s="105">
        <v>0.77551020408163263</v>
      </c>
      <c r="K21" s="105">
        <v>0.60869565217391308</v>
      </c>
      <c r="L21" s="105">
        <v>0.66</v>
      </c>
      <c r="M21" s="105">
        <v>0.75</v>
      </c>
      <c r="N21" s="105">
        <v>0.48</v>
      </c>
      <c r="O21" s="103" t="e">
        <v>#DIV/0!</v>
      </c>
      <c r="P21" s="103">
        <v>0.5714285714285714</v>
      </c>
      <c r="Q21" s="103">
        <v>0.39130434782608697</v>
      </c>
      <c r="R21" s="103">
        <v>0.52</v>
      </c>
      <c r="S21" s="103">
        <v>0.64583333333333337</v>
      </c>
      <c r="T21" s="103">
        <v>0.44</v>
      </c>
      <c r="U21" s="101" t="e">
        <v>#DIV/0!</v>
      </c>
      <c r="V21" s="101">
        <v>0.44897959183673469</v>
      </c>
      <c r="W21" s="101">
        <v>0.34782608695652173</v>
      </c>
      <c r="X21" s="101">
        <v>0.42</v>
      </c>
      <c r="Y21" s="101">
        <v>0.47916666666666669</v>
      </c>
      <c r="Z21" s="101">
        <v>0.3</v>
      </c>
      <c r="AA21" s="99" t="e">
        <v>#DIV/0!</v>
      </c>
      <c r="AB21" s="99">
        <v>0.77551020408163263</v>
      </c>
      <c r="AC21" s="99">
        <v>0.60869565217391308</v>
      </c>
      <c r="AD21" s="99">
        <v>0.66</v>
      </c>
      <c r="AE21" s="99">
        <v>0.77083333333333337</v>
      </c>
      <c r="AF21" s="99">
        <v>0.56000000000000005</v>
      </c>
    </row>
    <row r="22" spans="1:33" ht="14.25" customHeight="1" x14ac:dyDescent="0.25">
      <c r="A22" s="53" t="s">
        <v>29</v>
      </c>
      <c r="B22" s="10" t="s">
        <v>75</v>
      </c>
      <c r="C22" s="8" t="str">
        <f>VLOOKUP($A22,'Inst_Cen (2)'!$A$3:$G$2000,C$1,FALSE)</f>
        <v>AGO-DIC 13</v>
      </c>
      <c r="D22" s="8" t="str">
        <f>VLOOKUP($A22,'Inst_Cen (2)'!$A$3:$G$2000,D$1,FALSE)</f>
        <v>ENE-JUN 14</v>
      </c>
      <c r="E22" s="8" t="str">
        <f>VLOOKUP($A22,'Inst_Cen (2)'!$A$3:$G$2000,E$1,FALSE)</f>
        <v>AGO-DIC 14</v>
      </c>
      <c r="F22" s="8" t="str">
        <f>VLOOKUP($A22,'Inst_Cen (2)'!$A$3:$G$2000,F$1,FALSE)</f>
        <v>ENE-JUN 15</v>
      </c>
      <c r="G22" s="8" t="str">
        <f>VLOOKUP($A22,'Inst_Cen (2)'!$A$3:$G$2000,G$1,FALSE)</f>
        <v>AGO-DIC 15</v>
      </c>
      <c r="H22" s="8" t="str">
        <f>VLOOKUP($A22,'Inst_Cen (2)'!$A$3:$G$2000,H$1,FALSE)</f>
        <v>ENE-JUN 16</v>
      </c>
      <c r="I22" s="105">
        <v>0.65957446808510634</v>
      </c>
      <c r="J22" s="105">
        <v>0.69</v>
      </c>
      <c r="K22" s="105">
        <v>0.69565217391304346</v>
      </c>
      <c r="L22" s="111">
        <v>0.73267326732673266</v>
      </c>
      <c r="M22" s="105">
        <v>0.58333333333333337</v>
      </c>
      <c r="N22" s="105">
        <v>0.76</v>
      </c>
      <c r="O22" s="103">
        <v>0.46808510638297873</v>
      </c>
      <c r="P22" s="103">
        <v>0.46</v>
      </c>
      <c r="Q22" s="103">
        <v>0.45652173913043476</v>
      </c>
      <c r="R22" s="103">
        <v>0.51485148514851486</v>
      </c>
      <c r="S22" s="103">
        <v>0.45833333333333331</v>
      </c>
      <c r="T22" s="103">
        <v>0.59</v>
      </c>
      <c r="U22" s="101">
        <v>0.38297872340425532</v>
      </c>
      <c r="V22" s="101">
        <v>0.34</v>
      </c>
      <c r="W22" s="101">
        <v>0.2608695652173913</v>
      </c>
      <c r="X22" s="101">
        <v>0.46534653465346537</v>
      </c>
      <c r="Y22" s="101">
        <v>0.35416666666666669</v>
      </c>
      <c r="Z22" s="101">
        <v>0.39</v>
      </c>
      <c r="AA22" s="99">
        <v>0.7021276595744681</v>
      </c>
      <c r="AB22" s="99">
        <v>0.7</v>
      </c>
      <c r="AC22" s="99">
        <v>0.73913043478260865</v>
      </c>
      <c r="AD22" s="99">
        <v>0.78217821782178221</v>
      </c>
      <c r="AE22" s="99">
        <v>0.64583333333333337</v>
      </c>
      <c r="AF22" s="99">
        <v>0.82</v>
      </c>
    </row>
    <row r="23" spans="1:33" ht="14.25" customHeight="1" x14ac:dyDescent="0.25">
      <c r="A23" s="53" t="s">
        <v>30</v>
      </c>
      <c r="B23" s="10" t="s">
        <v>75</v>
      </c>
      <c r="C23" s="8" t="str">
        <f>VLOOKUP($A23,'Inst_Cen (2)'!$A$3:$G$2000,C$1,FALSE)</f>
        <v>AGO-DIC 12</v>
      </c>
      <c r="D23" s="8" t="str">
        <f>VLOOKUP($A23,'Inst_Cen (2)'!$A$3:$G$2000,D$1,FALSE)</f>
        <v>ENE-JUN 13</v>
      </c>
      <c r="E23" s="8" t="str">
        <f>VLOOKUP($A23,'Inst_Cen (2)'!$A$3:$G$2000,E$1,FALSE)</f>
        <v>AGO-DIC 13</v>
      </c>
      <c r="F23" s="8" t="str">
        <f>VLOOKUP($A23,'Inst_Cen (2)'!$A$3:$G$2000,F$1,FALSE)</f>
        <v>ENE-JUN 14</v>
      </c>
      <c r="G23" s="8" t="str">
        <f>VLOOKUP($A23,'Inst_Cen (2)'!$A$3:$G$2000,G$1,FALSE)</f>
        <v>AGO-DIC 14</v>
      </c>
      <c r="H23" s="8" t="str">
        <f>VLOOKUP($A23,'Inst_Cen (2)'!$A$3:$G$2000,H$1,FALSE)</f>
        <v>ENE-JUN 15</v>
      </c>
      <c r="I23" s="105">
        <v>0.73333333333333328</v>
      </c>
      <c r="J23" s="105">
        <v>0.92</v>
      </c>
      <c r="K23" s="111">
        <v>0.73469387755102045</v>
      </c>
      <c r="L23" s="105">
        <v>0.77777777777777779</v>
      </c>
      <c r="M23" s="105">
        <v>0.69387755102040816</v>
      </c>
      <c r="N23" s="105">
        <v>0.83333333333333337</v>
      </c>
      <c r="O23" s="103">
        <v>0.42222222222222222</v>
      </c>
      <c r="P23" s="103">
        <v>0.76</v>
      </c>
      <c r="Q23" s="103">
        <v>0.42857142857142855</v>
      </c>
      <c r="R23" s="103">
        <v>0.53535353535353536</v>
      </c>
      <c r="S23" s="103">
        <v>0.30612244897959184</v>
      </c>
      <c r="T23" s="103">
        <v>0.58823529411764708</v>
      </c>
      <c r="U23" s="101">
        <v>0.4</v>
      </c>
      <c r="V23" s="101">
        <v>0.74</v>
      </c>
      <c r="W23" s="101">
        <v>0.40816326530612246</v>
      </c>
      <c r="X23" s="101">
        <v>0.51515151515151514</v>
      </c>
      <c r="Y23" s="101">
        <v>0.30612244897959184</v>
      </c>
      <c r="Z23" s="101">
        <v>0.57843137254901966</v>
      </c>
      <c r="AA23" s="99">
        <v>0.73333333333333328</v>
      </c>
      <c r="AB23" s="99">
        <v>0.93</v>
      </c>
      <c r="AC23" s="99">
        <v>0.73469387755102045</v>
      </c>
      <c r="AD23" s="99">
        <v>0.77777777777777779</v>
      </c>
      <c r="AE23" s="99">
        <v>0.69387755102040816</v>
      </c>
      <c r="AF23" s="99">
        <v>0.83333333333333337</v>
      </c>
    </row>
    <row r="24" spans="1:33" ht="14.25" customHeight="1" x14ac:dyDescent="0.25">
      <c r="A24" s="53" t="s">
        <v>31</v>
      </c>
      <c r="B24" s="10" t="s">
        <v>75</v>
      </c>
      <c r="C24" s="8" t="str">
        <f>VLOOKUP($A24,'Inst_Cen (2)'!$A$3:$G$2000,C$1,FALSE)</f>
        <v>AGO-DIC 13</v>
      </c>
      <c r="D24" s="8" t="str">
        <f>VLOOKUP($A24,'Inst_Cen (2)'!$A$3:$G$2000,D$1,FALSE)</f>
        <v>ENE-JUN 14</v>
      </c>
      <c r="E24" s="8" t="str">
        <f>VLOOKUP($A24,'Inst_Cen (2)'!$A$3:$G$2000,E$1,FALSE)</f>
        <v>AGO-DIC 14</v>
      </c>
      <c r="F24" s="8" t="str">
        <f>VLOOKUP($A24,'Inst_Cen (2)'!$A$3:$G$2000,F$1,FALSE)</f>
        <v>ENE-JUN 15</v>
      </c>
      <c r="G24" s="8" t="str">
        <f>VLOOKUP($A24,'Inst_Cen (2)'!$A$3:$G$2000,G$1,FALSE)</f>
        <v>AGO-DIC 15</v>
      </c>
      <c r="H24" s="8" t="str">
        <f>VLOOKUP($A24,'Inst_Cen (2)'!$A$3:$G$2000,H$1,FALSE)</f>
        <v>ENE-JUN 16</v>
      </c>
      <c r="I24" s="105">
        <v>0.65306122448979587</v>
      </c>
      <c r="J24" s="105">
        <v>0.7</v>
      </c>
      <c r="K24" s="105">
        <v>0.54</v>
      </c>
      <c r="L24" s="111">
        <v>0.8</v>
      </c>
      <c r="M24" s="105">
        <v>0.54</v>
      </c>
      <c r="N24" s="105">
        <v>0.68</v>
      </c>
      <c r="O24" s="103">
        <v>0.30612244897959184</v>
      </c>
      <c r="P24" s="103">
        <v>0.16</v>
      </c>
      <c r="Q24" s="103">
        <v>0.2</v>
      </c>
      <c r="R24" s="103">
        <v>0.3</v>
      </c>
      <c r="S24" s="103">
        <v>0.24</v>
      </c>
      <c r="T24" s="103">
        <v>0.36</v>
      </c>
      <c r="U24" s="101">
        <v>0.30612244897959184</v>
      </c>
      <c r="V24" s="101">
        <v>0.16</v>
      </c>
      <c r="W24" s="101">
        <v>0.18</v>
      </c>
      <c r="X24" s="101">
        <v>0.3</v>
      </c>
      <c r="Y24" s="101">
        <v>0.24</v>
      </c>
      <c r="Z24" s="101">
        <v>0.36</v>
      </c>
      <c r="AA24" s="99">
        <v>0.69387755102040816</v>
      </c>
      <c r="AB24" s="99">
        <v>0.7</v>
      </c>
      <c r="AC24" s="99">
        <v>0.64</v>
      </c>
      <c r="AD24" s="99">
        <v>0.84</v>
      </c>
      <c r="AE24" s="99">
        <v>0.74</v>
      </c>
      <c r="AF24" s="99">
        <v>0.82</v>
      </c>
    </row>
    <row r="25" spans="1:33" ht="14.25" customHeight="1" x14ac:dyDescent="0.25">
      <c r="A25" s="53" t="s">
        <v>32</v>
      </c>
      <c r="B25" s="10" t="s">
        <v>75</v>
      </c>
      <c r="C25" s="8" t="str">
        <f>VLOOKUP($A25,'Inst_Cen (2)'!$A$3:$G$2000,C$1,FALSE)</f>
        <v>ENE-JUN 13</v>
      </c>
      <c r="D25" s="8" t="str">
        <f>VLOOKUP($A25,'Inst_Cen (2)'!$A$3:$G$2000,D$1,FALSE)</f>
        <v>ENE-JUN 14</v>
      </c>
      <c r="E25" s="8" t="str">
        <f>VLOOKUP($A25,'Inst_Cen (2)'!$A$3:$G$2000,E$1,FALSE)</f>
        <v>AGO-DIC 14</v>
      </c>
      <c r="F25" s="8" t="str">
        <f>VLOOKUP($A25,'Inst_Cen (2)'!$A$3:$G$2000,F$1,FALSE)</f>
        <v>ENE-JUN 15</v>
      </c>
      <c r="G25" s="8" t="str">
        <f>VLOOKUP($A25,'Inst_Cen (2)'!$A$3:$G$2000,G$1,FALSE)</f>
        <v>AGO-DIC 15</v>
      </c>
      <c r="H25" s="8" t="str">
        <f>VLOOKUP($A25,'Inst_Cen (2)'!$A$3:$G$2000,H$1,FALSE)</f>
        <v>ENE-JUN 16</v>
      </c>
      <c r="I25" s="105">
        <v>0.77358490566037741</v>
      </c>
      <c r="J25" s="105">
        <v>0.85365853658536583</v>
      </c>
      <c r="K25" s="111">
        <v>0.89473684210526316</v>
      </c>
      <c r="L25" s="105">
        <v>0.95</v>
      </c>
      <c r="M25" s="105">
        <v>0.80952380952380953</v>
      </c>
      <c r="N25" s="105">
        <v>0.92682926829268297</v>
      </c>
      <c r="O25" s="103">
        <v>0.67924528301886788</v>
      </c>
      <c r="P25" s="103">
        <v>0.80487804878048785</v>
      </c>
      <c r="Q25" s="103">
        <v>0.71052631578947367</v>
      </c>
      <c r="R25" s="103">
        <v>0.7</v>
      </c>
      <c r="S25" s="103">
        <v>0.6428571428571429</v>
      </c>
      <c r="T25" s="103">
        <v>0.85365853658536583</v>
      </c>
      <c r="U25" s="101">
        <v>0.64150943396226412</v>
      </c>
      <c r="V25" s="101">
        <v>0.73170731707317072</v>
      </c>
      <c r="W25" s="101">
        <v>0.63157894736842102</v>
      </c>
      <c r="X25" s="101">
        <v>0.65</v>
      </c>
      <c r="Y25" s="101">
        <v>0.5</v>
      </c>
      <c r="Z25" s="101">
        <v>0.78048780487804881</v>
      </c>
      <c r="AA25" s="99">
        <v>0.79245283018867929</v>
      </c>
      <c r="AB25" s="99">
        <v>0.87804878048780488</v>
      </c>
      <c r="AC25" s="99">
        <v>0.92105263157894735</v>
      </c>
      <c r="AD25" s="99">
        <v>0.95</v>
      </c>
      <c r="AE25" s="99">
        <v>0.83333333333333337</v>
      </c>
      <c r="AF25" s="99">
        <v>0.97560975609756095</v>
      </c>
    </row>
    <row r="26" spans="1:33" ht="14.25" customHeight="1" x14ac:dyDescent="0.25">
      <c r="A26" s="53" t="s">
        <v>33</v>
      </c>
      <c r="B26" s="10" t="s">
        <v>75</v>
      </c>
      <c r="C26" s="8" t="str">
        <f>VLOOKUP($A26,'Inst_Cen (2)'!$A$3:$G$2000,C$1,FALSE)</f>
        <v>AGO-DIC 11</v>
      </c>
      <c r="D26" s="8" t="str">
        <f>VLOOKUP($A26,'Inst_Cen (2)'!$A$3:$G$2000,D$1,FALSE)</f>
        <v>AGO-DIC 12</v>
      </c>
      <c r="E26" s="8" t="str">
        <f>VLOOKUP($A26,'Inst_Cen (2)'!$A$3:$G$2000,E$1,FALSE)</f>
        <v>AGO-DIC 13</v>
      </c>
      <c r="F26" s="8" t="str">
        <f>VLOOKUP($A26,'Inst_Cen (2)'!$A$3:$G$2000,F$1,FALSE)</f>
        <v>AGO-DIC 14</v>
      </c>
      <c r="G26" s="8" t="str">
        <f>VLOOKUP($A26,'Inst_Cen (2)'!$A$3:$G$2000,G$1,FALSE)</f>
        <v>ENE-JUN 15</v>
      </c>
      <c r="H26" s="8" t="str">
        <f>VLOOKUP($A26,'Inst_Cen (2)'!$A$3:$G$2000,H$1,FALSE)</f>
        <v>ENE-JUN 16</v>
      </c>
      <c r="I26" s="105">
        <v>0.625</v>
      </c>
      <c r="J26" s="105">
        <v>0.81632653061224492</v>
      </c>
      <c r="K26" s="105">
        <v>0.6</v>
      </c>
      <c r="L26" s="105">
        <v>0.42857142857142855</v>
      </c>
      <c r="M26" s="105">
        <v>0.45945945945945948</v>
      </c>
      <c r="N26" s="111">
        <v>0.36</v>
      </c>
      <c r="O26" s="103">
        <v>0.25</v>
      </c>
      <c r="P26" s="103">
        <v>0.69387755102040816</v>
      </c>
      <c r="Q26" s="103">
        <v>0.37777777777777777</v>
      </c>
      <c r="R26" s="103">
        <v>0.42857142857142855</v>
      </c>
      <c r="S26" s="103">
        <v>0.35135135135135137</v>
      </c>
      <c r="T26" s="103">
        <v>0.26</v>
      </c>
      <c r="U26" s="101">
        <v>0.1875</v>
      </c>
      <c r="V26" s="101">
        <v>0.59183673469387754</v>
      </c>
      <c r="W26" s="101">
        <v>0.37777777777777777</v>
      </c>
      <c r="X26" s="101">
        <v>0.42857142857142855</v>
      </c>
      <c r="Y26" s="101">
        <v>0.29729729729729731</v>
      </c>
      <c r="Z26" s="101">
        <v>0.24</v>
      </c>
      <c r="AA26" s="99">
        <v>0.625</v>
      </c>
      <c r="AB26" s="99">
        <v>0.81632653061224492</v>
      </c>
      <c r="AC26" s="99">
        <v>0.6</v>
      </c>
      <c r="AD26" s="99">
        <v>0.42857142857142855</v>
      </c>
      <c r="AE26" s="99">
        <v>0.51351351351351349</v>
      </c>
      <c r="AF26" s="99">
        <v>0.54</v>
      </c>
    </row>
    <row r="27" spans="1:33" ht="14.25" customHeight="1" x14ac:dyDescent="0.25">
      <c r="A27" s="53" t="s">
        <v>34</v>
      </c>
      <c r="B27" s="10" t="s">
        <v>75</v>
      </c>
      <c r="C27" s="8">
        <f>VLOOKUP($A27,'Inst_Cen (2)'!$A$3:$G$2000,C$1,FALSE)</f>
        <v>0</v>
      </c>
      <c r="D27" s="8" t="str">
        <f>VLOOKUP($A27,'Inst_Cen (2)'!$A$3:$G$2000,D$1,FALSE)</f>
        <v>ENE-JUN 11</v>
      </c>
      <c r="E27" s="8" t="str">
        <f>VLOOKUP($A27,'Inst_Cen (2)'!$A$3:$G$2000,E$1,FALSE)</f>
        <v>ENE-JUN 12</v>
      </c>
      <c r="F27" s="8" t="str">
        <f>VLOOKUP($A27,'Inst_Cen (2)'!$A$3:$G$2000,F$1,FALSE)</f>
        <v>ENE-JUN 13</v>
      </c>
      <c r="G27" s="8" t="str">
        <f>VLOOKUP($A27,'Inst_Cen (2)'!$A$3:$G$2000,G$1,FALSE)</f>
        <v>ENE-JUN 14</v>
      </c>
      <c r="H27" s="8" t="str">
        <f>VLOOKUP($A27,'Inst_Cen (2)'!$A$3:$G$2000,H$1,FALSE)</f>
        <v>ENE-JUN 15</v>
      </c>
      <c r="I27" s="105" t="e">
        <v>#DIV/0!</v>
      </c>
      <c r="J27" s="105">
        <v>0.66666666666666663</v>
      </c>
      <c r="K27" s="105">
        <v>0.66666666666666663</v>
      </c>
      <c r="L27" s="105">
        <v>0.46153846153846156</v>
      </c>
      <c r="M27" s="111">
        <v>0.45454545454545453</v>
      </c>
      <c r="N27" s="105">
        <v>0.4</v>
      </c>
      <c r="O27" s="103" t="e">
        <v>#DIV/0!</v>
      </c>
      <c r="P27" s="103">
        <v>0.4358974358974359</v>
      </c>
      <c r="Q27" s="103">
        <v>0.54545454545454541</v>
      </c>
      <c r="R27" s="103">
        <v>0.38461538461538464</v>
      </c>
      <c r="S27" s="103">
        <v>0.45454545454545453</v>
      </c>
      <c r="T27" s="103">
        <v>0.35</v>
      </c>
      <c r="U27" s="101" t="e">
        <v>#DIV/0!</v>
      </c>
      <c r="V27" s="101">
        <v>0.30769230769230771</v>
      </c>
      <c r="W27" s="101">
        <v>0.36363636363636365</v>
      </c>
      <c r="X27" s="101">
        <v>3.8461538461538464E-2</v>
      </c>
      <c r="Y27" s="101">
        <v>0.22727272727272727</v>
      </c>
      <c r="Z27" s="101">
        <v>0.2</v>
      </c>
      <c r="AA27" s="99" t="e">
        <v>#DIV/0!</v>
      </c>
      <c r="AB27" s="99">
        <v>0.66666666666666663</v>
      </c>
      <c r="AC27" s="99">
        <v>0.66666666666666663</v>
      </c>
      <c r="AD27" s="99">
        <v>0.5</v>
      </c>
      <c r="AE27" s="99">
        <v>0.45454545454545453</v>
      </c>
      <c r="AF27" s="99">
        <v>0.45</v>
      </c>
    </row>
    <row r="28" spans="1:33" ht="14.25" customHeight="1" x14ac:dyDescent="0.25">
      <c r="A28" s="53" t="s">
        <v>35</v>
      </c>
      <c r="B28" s="9" t="s">
        <v>75</v>
      </c>
      <c r="C28" s="8" t="str">
        <f>VLOOKUP($A28,'Inst_Cen (2)'!$A$3:$G$2000,C$1,FALSE)</f>
        <v>AGO-DIC 10</v>
      </c>
      <c r="D28" s="8" t="str">
        <f>VLOOKUP($A28,'Inst_Cen (2)'!$A$3:$G$2000,D$1,FALSE)</f>
        <v>AGO-DIC 11</v>
      </c>
      <c r="E28" s="8" t="str">
        <f>VLOOKUP($A28,'Inst_Cen (2)'!$A$3:$G$2000,E$1,FALSE)</f>
        <v>AGO-DIC 12</v>
      </c>
      <c r="F28" s="8" t="str">
        <f>VLOOKUP($A28,'Inst_Cen (2)'!$A$3:$G$2000,F$1,FALSE)</f>
        <v>AGO-DIC 13</v>
      </c>
      <c r="G28" s="8" t="str">
        <f>VLOOKUP($A28,'Inst_Cen (2)'!$A$3:$G$2000,G$1,FALSE)</f>
        <v>AGO-DIC 14</v>
      </c>
      <c r="H28" s="8" t="str">
        <f>VLOOKUP($A28,'Inst_Cen (2)'!$A$3:$G$2000,H$1,FALSE)</f>
        <v>AGO-DIC 15</v>
      </c>
      <c r="I28" s="105">
        <v>0.88</v>
      </c>
      <c r="J28" s="105">
        <v>0.8571428571428571</v>
      </c>
      <c r="K28" s="105">
        <v>0.87179487179487181</v>
      </c>
      <c r="L28" s="105">
        <v>0.87179487179487181</v>
      </c>
      <c r="M28" s="105">
        <v>0.80487804878048785</v>
      </c>
      <c r="N28" s="105">
        <v>0.80487804878048785</v>
      </c>
      <c r="O28" s="103">
        <v>0.78</v>
      </c>
      <c r="P28" s="103">
        <v>0.7142857142857143</v>
      </c>
      <c r="Q28" s="103">
        <v>0.84615384615384615</v>
      </c>
      <c r="R28" s="103">
        <v>0.71794871794871795</v>
      </c>
      <c r="S28" s="103">
        <v>0.65853658536585369</v>
      </c>
      <c r="T28" s="103">
        <v>0.75609756097560976</v>
      </c>
      <c r="U28" s="101">
        <v>0.76</v>
      </c>
      <c r="V28" s="101">
        <v>0.69387755102040816</v>
      </c>
      <c r="W28" s="101">
        <v>0.82051282051282048</v>
      </c>
      <c r="X28" s="101">
        <v>0.71794871794871795</v>
      </c>
      <c r="Y28" s="101">
        <v>0.6097560975609756</v>
      </c>
      <c r="Z28" s="101">
        <v>0.70731707317073167</v>
      </c>
      <c r="AA28" s="99">
        <v>0.88</v>
      </c>
      <c r="AB28" s="99">
        <v>0.8571428571428571</v>
      </c>
      <c r="AC28" s="99">
        <v>0.89743589743589747</v>
      </c>
      <c r="AD28" s="99">
        <v>0.87179487179487181</v>
      </c>
      <c r="AE28" s="99">
        <v>0.80487804878048785</v>
      </c>
      <c r="AF28" s="99">
        <v>0.80487804878048785</v>
      </c>
    </row>
    <row r="29" spans="1:33" ht="14.25" customHeight="1" x14ac:dyDescent="0.25">
      <c r="A29" s="53" t="s">
        <v>117</v>
      </c>
      <c r="B29" s="10" t="s">
        <v>74</v>
      </c>
      <c r="C29" s="8" t="str">
        <f>VLOOKUP($A29,'Inst_Cen (2)'!$A$3:$G$2000,C$1,FALSE)</f>
        <v>AGO-DIC 14</v>
      </c>
      <c r="D29" s="8" t="str">
        <f>VLOOKUP($A29,'Inst_Cen (2)'!$A$3:$G$2000,D$1,FALSE)</f>
        <v>ENE-JUN 15</v>
      </c>
      <c r="E29" s="8" t="str">
        <f>VLOOKUP($A29,'Inst_Cen (2)'!$A$3:$G$2000,E$1,FALSE)</f>
        <v>AGO-DIC 15</v>
      </c>
      <c r="F29" s="8" t="str">
        <f>VLOOKUP($A29,'Inst_Cen (2)'!$A$3:$G$2000,F$1,FALSE)</f>
        <v>ENE-JUN 16</v>
      </c>
      <c r="G29" s="8" t="str">
        <f>VLOOKUP($A29,'Inst_Cen (2)'!$A$3:$G$2000,G$1,FALSE)</f>
        <v>AGO-DIC 16</v>
      </c>
      <c r="H29" s="8" t="str">
        <f>VLOOKUP($A29,'Inst_Cen (2)'!$A$3:$G$2000,H$1,FALSE)</f>
        <v>ENE-JUN 17</v>
      </c>
      <c r="I29" s="105">
        <v>0.6026200873362445</v>
      </c>
      <c r="J29" s="105">
        <v>0.66239316239316237</v>
      </c>
      <c r="K29" s="105">
        <v>0.57916666666666672</v>
      </c>
      <c r="L29" s="105">
        <v>0.69918699186991873</v>
      </c>
      <c r="M29" s="105">
        <v>0.53030303030303028</v>
      </c>
      <c r="N29" s="105">
        <v>0.62007168458781359</v>
      </c>
      <c r="O29" s="103">
        <v>0.35807860262008734</v>
      </c>
      <c r="P29" s="103">
        <v>0.47435897435897434</v>
      </c>
      <c r="Q29" s="103">
        <v>0.3</v>
      </c>
      <c r="R29" s="103">
        <v>0.46747967479674796</v>
      </c>
      <c r="S29" s="103">
        <v>0.38383838383838381</v>
      </c>
      <c r="T29" s="103">
        <v>0.58422939068100355</v>
      </c>
      <c r="U29" s="101">
        <v>0.24454148471615719</v>
      </c>
      <c r="V29" s="101">
        <v>0.36752136752136755</v>
      </c>
      <c r="W29" s="101">
        <v>0.21249999999999999</v>
      </c>
      <c r="X29" s="101">
        <v>0.38211382113821141</v>
      </c>
      <c r="Y29" s="101">
        <v>0.31818181818181818</v>
      </c>
      <c r="Z29" s="101">
        <v>0.5053763440860215</v>
      </c>
      <c r="AA29" s="99">
        <v>0.61572052401746724</v>
      </c>
      <c r="AB29" s="99">
        <v>0.70512820512820518</v>
      </c>
      <c r="AC29" s="99">
        <v>0.61250000000000004</v>
      </c>
      <c r="AD29" s="99">
        <v>0.72764227642276424</v>
      </c>
      <c r="AE29" s="99">
        <v>0.64646464646464652</v>
      </c>
      <c r="AF29" s="99">
        <v>0.70250896057347667</v>
      </c>
    </row>
    <row r="30" spans="1:33" ht="14.25" customHeight="1" x14ac:dyDescent="0.25">
      <c r="A30" s="53" t="s">
        <v>36</v>
      </c>
      <c r="B30" s="10" t="s">
        <v>75</v>
      </c>
      <c r="C30" s="8" t="str">
        <f>VLOOKUP($A30,'Inst_Cen (2)'!$A$3:$G$2000,C$1,FALSE)</f>
        <v>AGO-DIC 14</v>
      </c>
      <c r="D30" s="8" t="str">
        <f>VLOOKUP($A30,'Inst_Cen (2)'!$A$3:$G$2000,D$1,FALSE)</f>
        <v>ENE-JUN 15</v>
      </c>
      <c r="E30" s="8" t="str">
        <f>VLOOKUP($A30,'Inst_Cen (2)'!$A$3:$G$2000,E$1,FALSE)</f>
        <v>AGO-DIC 15</v>
      </c>
      <c r="F30" s="8" t="str">
        <f>VLOOKUP($A30,'Inst_Cen (2)'!$A$3:$G$2000,F$1,FALSE)</f>
        <v>ENE-JUN 16</v>
      </c>
      <c r="G30" s="8" t="str">
        <f>VLOOKUP($A30,'Inst_Cen (2)'!$A$3:$G$2000,G$1,FALSE)</f>
        <v>AGO-DIC 16</v>
      </c>
      <c r="H30" s="8" t="str">
        <f>VLOOKUP($A30,'Inst_Cen (2)'!$A$3:$G$2000,H$1,FALSE)</f>
        <v>ENE-JUN 17</v>
      </c>
      <c r="I30" s="105">
        <v>0.74358974358974361</v>
      </c>
      <c r="J30" s="105">
        <v>0.7142857142857143</v>
      </c>
      <c r="K30" s="111">
        <v>0.63414634146341464</v>
      </c>
      <c r="L30" s="105">
        <v>0.7142857142857143</v>
      </c>
      <c r="M30" s="105">
        <v>0.58536585365853655</v>
      </c>
      <c r="N30" s="105">
        <v>0.86046511627906974</v>
      </c>
      <c r="O30" s="103">
        <v>0.5641025641025641</v>
      </c>
      <c r="P30" s="103">
        <v>0.42857142857142855</v>
      </c>
      <c r="Q30" s="103">
        <v>0.24390243902439024</v>
      </c>
      <c r="R30" s="103">
        <v>0.33333333333333331</v>
      </c>
      <c r="S30" s="103">
        <v>0.48780487804878048</v>
      </c>
      <c r="T30" s="103">
        <v>0.76744186046511631</v>
      </c>
      <c r="U30" s="101">
        <v>0.46153846153846156</v>
      </c>
      <c r="V30" s="101">
        <v>0.38095238095238093</v>
      </c>
      <c r="W30" s="101">
        <v>0.14634146341463414</v>
      </c>
      <c r="X30" s="101">
        <v>0.33333333333333331</v>
      </c>
      <c r="Y30" s="101">
        <v>0.41463414634146339</v>
      </c>
      <c r="Z30" s="101">
        <v>0.69767441860465118</v>
      </c>
      <c r="AA30" s="99">
        <v>0.74358974358974361</v>
      </c>
      <c r="AB30" s="99">
        <v>0.73809523809523814</v>
      </c>
      <c r="AC30" s="99">
        <v>0.68292682926829273</v>
      </c>
      <c r="AD30" s="99">
        <v>0.76190476190476186</v>
      </c>
      <c r="AE30" s="99">
        <v>0.63414634146341464</v>
      </c>
      <c r="AF30" s="99">
        <v>0.86046511627906974</v>
      </c>
    </row>
    <row r="31" spans="1:33" ht="14.25" customHeight="1" x14ac:dyDescent="0.25">
      <c r="A31" s="53" t="s">
        <v>37</v>
      </c>
      <c r="B31" s="10" t="s">
        <v>75</v>
      </c>
      <c r="C31" s="8" t="str">
        <f>VLOOKUP($A31,'Inst_Cen (2)'!$A$3:$G$2000,C$1,FALSE)</f>
        <v>AGO-DIC 11</v>
      </c>
      <c r="D31" s="8" t="str">
        <f>VLOOKUP($A31,'Inst_Cen (2)'!$A$3:$G$2000,D$1,FALSE)</f>
        <v>AGO-DIC 12</v>
      </c>
      <c r="E31" s="8" t="str">
        <f>VLOOKUP($A31,'Inst_Cen (2)'!$A$3:$G$2000,E$1,FALSE)</f>
        <v>AGO-DIC 13</v>
      </c>
      <c r="F31" s="8" t="str">
        <f>VLOOKUP($A31,'Inst_Cen (2)'!$A$3:$G$2000,F$1,FALSE)</f>
        <v>AGO-DIC 14</v>
      </c>
      <c r="G31" s="8" t="str">
        <f>VLOOKUP($A31,'Inst_Cen (2)'!$A$3:$G$2000,G$1,FALSE)</f>
        <v>AGO-DIC 15</v>
      </c>
      <c r="H31" s="8" t="str">
        <f>VLOOKUP($A31,'Inst_Cen (2)'!$A$3:$G$2000,H$1,FALSE)</f>
        <v>ENE-JUN 17</v>
      </c>
      <c r="I31" s="105">
        <v>0.7</v>
      </c>
      <c r="J31" s="105">
        <v>0.57499999999999996</v>
      </c>
      <c r="K31" s="105">
        <v>0.61538461538461542</v>
      </c>
      <c r="L31" s="105">
        <v>0.72972972972972971</v>
      </c>
      <c r="M31" s="105">
        <v>0.45945945945945948</v>
      </c>
      <c r="N31" s="105">
        <v>0.48717948717948717</v>
      </c>
      <c r="O31" s="103">
        <v>0.35</v>
      </c>
      <c r="P31" s="103">
        <v>0.125</v>
      </c>
      <c r="Q31" s="103">
        <v>0.30769230769230771</v>
      </c>
      <c r="R31" s="103">
        <v>0.40540540540540543</v>
      </c>
      <c r="S31" s="103">
        <v>0.3783783783783784</v>
      </c>
      <c r="T31" s="103">
        <v>0.46153846153846156</v>
      </c>
      <c r="U31" s="101">
        <v>0.125</v>
      </c>
      <c r="V31" s="101">
        <v>7.4999999999999997E-2</v>
      </c>
      <c r="W31" s="101">
        <v>0.30769230769230771</v>
      </c>
      <c r="X31" s="101">
        <v>0.27027027027027029</v>
      </c>
      <c r="Y31" s="101">
        <v>0.27027027027027029</v>
      </c>
      <c r="Z31" s="101">
        <v>0.38461538461538464</v>
      </c>
      <c r="AA31" s="99">
        <v>0.7</v>
      </c>
      <c r="AB31" s="99">
        <v>0.57499999999999996</v>
      </c>
      <c r="AC31" s="99">
        <v>0.61538461538461542</v>
      </c>
      <c r="AD31" s="99">
        <v>0.7567567567567568</v>
      </c>
      <c r="AE31" s="99">
        <v>0.45945945945945948</v>
      </c>
      <c r="AF31" s="99">
        <v>0.64102564102564108</v>
      </c>
    </row>
    <row r="32" spans="1:33" ht="14.25" customHeight="1" x14ac:dyDescent="0.25">
      <c r="A32" s="53" t="s">
        <v>38</v>
      </c>
      <c r="B32" s="10" t="s">
        <v>75</v>
      </c>
      <c r="C32" s="8" t="str">
        <f>VLOOKUP($A32,'Inst_Cen (2)'!$A$3:$G$2000,C$1,FALSE)</f>
        <v>AGO-DIC 14</v>
      </c>
      <c r="D32" s="8" t="str">
        <f>VLOOKUP($A32,'Inst_Cen (2)'!$A$3:$G$2000,D$1,FALSE)</f>
        <v>ENE-JUN 15</v>
      </c>
      <c r="E32" s="8" t="str">
        <f>VLOOKUP($A32,'Inst_Cen (2)'!$A$3:$G$2000,E$1,FALSE)</f>
        <v>AGO-DIC 15</v>
      </c>
      <c r="F32" s="8" t="str">
        <f>VLOOKUP($A32,'Inst_Cen (2)'!$A$3:$G$2000,F$1,FALSE)</f>
        <v>ENE-JUN 16</v>
      </c>
      <c r="G32" s="8" t="str">
        <f>VLOOKUP($A32,'Inst_Cen (2)'!$A$3:$G$2000,G$1,FALSE)</f>
        <v>AGO-DIC 16</v>
      </c>
      <c r="H32" s="8" t="str">
        <f>VLOOKUP($A32,'Inst_Cen (2)'!$A$3:$G$2000,H$1,FALSE)</f>
        <v>ENE-JUN 17</v>
      </c>
      <c r="I32" s="105">
        <v>0.55000000000000004</v>
      </c>
      <c r="J32" s="105">
        <v>0.625</v>
      </c>
      <c r="K32" s="105">
        <v>0.58536585365853655</v>
      </c>
      <c r="L32" s="105">
        <v>0.7</v>
      </c>
      <c r="M32" s="105">
        <v>0.625</v>
      </c>
      <c r="N32" s="105">
        <v>0.63414634146341464</v>
      </c>
      <c r="O32" s="103">
        <v>0.4</v>
      </c>
      <c r="P32" s="103">
        <v>0.57499999999999996</v>
      </c>
      <c r="Q32" s="103">
        <v>0.31707317073170732</v>
      </c>
      <c r="R32" s="103">
        <v>0.6</v>
      </c>
      <c r="S32" s="103">
        <v>0.47499999999999998</v>
      </c>
      <c r="T32" s="103">
        <v>0.63414634146341464</v>
      </c>
      <c r="U32" s="101">
        <v>0.17499999999999999</v>
      </c>
      <c r="V32" s="101">
        <v>0.3</v>
      </c>
      <c r="W32" s="101">
        <v>0.24390243902439024</v>
      </c>
      <c r="X32" s="101">
        <v>0.42499999999999999</v>
      </c>
      <c r="Y32" s="101">
        <v>0.375</v>
      </c>
      <c r="Z32" s="101">
        <v>0.43902439024390244</v>
      </c>
      <c r="AA32" s="99">
        <v>0.55000000000000004</v>
      </c>
      <c r="AB32" s="99">
        <v>0.65</v>
      </c>
      <c r="AC32" s="99">
        <v>0.63414634146341464</v>
      </c>
      <c r="AD32" s="99">
        <v>0.72499999999999998</v>
      </c>
      <c r="AE32" s="99">
        <v>0.65</v>
      </c>
      <c r="AF32" s="99">
        <v>0.65853658536585369</v>
      </c>
    </row>
    <row r="33" spans="1:32" ht="14.25" customHeight="1" x14ac:dyDescent="0.25">
      <c r="A33" s="53" t="s">
        <v>39</v>
      </c>
      <c r="B33" s="10" t="s">
        <v>75</v>
      </c>
      <c r="C33" s="8" t="str">
        <f>VLOOKUP($A33,'Inst_Cen (2)'!$A$3:$G$2000,C$1,FALSE)</f>
        <v>AGO-DIC 14</v>
      </c>
      <c r="D33" s="8" t="str">
        <f>VLOOKUP($A33,'Inst_Cen (2)'!$A$3:$G$2000,D$1,FALSE)</f>
        <v>ENE-JUN 15</v>
      </c>
      <c r="E33" s="8" t="str">
        <f>VLOOKUP($A33,'Inst_Cen (2)'!$A$3:$G$2000,E$1,FALSE)</f>
        <v>AGO-DIC 15</v>
      </c>
      <c r="F33" s="8" t="str">
        <f>VLOOKUP($A33,'Inst_Cen (2)'!$A$3:$G$2000,F$1,FALSE)</f>
        <v>ENE-JUN 16</v>
      </c>
      <c r="G33" s="8" t="str">
        <f>VLOOKUP($A33,'Inst_Cen (2)'!$A$3:$G$2000,G$1,FALSE)</f>
        <v>AGO-DIC 16</v>
      </c>
      <c r="H33" s="8" t="str">
        <f>VLOOKUP($A33,'Inst_Cen (2)'!$A$3:$G$2000,H$1,FALSE)</f>
        <v>ENE-JUN 17</v>
      </c>
      <c r="I33" s="105">
        <v>0.52500000000000002</v>
      </c>
      <c r="J33" s="111">
        <v>0.58974358974358976</v>
      </c>
      <c r="K33" s="105">
        <v>0.75</v>
      </c>
      <c r="L33" s="105">
        <v>0.6428571428571429</v>
      </c>
      <c r="M33" s="105">
        <v>0.45</v>
      </c>
      <c r="N33" s="105">
        <v>0.52500000000000002</v>
      </c>
      <c r="O33" s="103">
        <v>0.3</v>
      </c>
      <c r="P33" s="103">
        <v>0.4358974358974359</v>
      </c>
      <c r="Q33" s="103">
        <v>0.47499999999999998</v>
      </c>
      <c r="R33" s="103">
        <v>0.45238095238095238</v>
      </c>
      <c r="S33" s="103">
        <v>0.375</v>
      </c>
      <c r="T33" s="103">
        <v>0.52500000000000002</v>
      </c>
      <c r="U33" s="101">
        <v>0.25</v>
      </c>
      <c r="V33" s="101">
        <v>0.33333333333333331</v>
      </c>
      <c r="W33" s="101">
        <v>0.32500000000000001</v>
      </c>
      <c r="X33" s="101">
        <v>0.42857142857142855</v>
      </c>
      <c r="Y33" s="101">
        <v>0.32500000000000001</v>
      </c>
      <c r="Z33" s="101">
        <v>0.52500000000000002</v>
      </c>
      <c r="AA33" s="99">
        <v>0.55000000000000004</v>
      </c>
      <c r="AB33" s="99">
        <v>0.71794871794871795</v>
      </c>
      <c r="AC33" s="99">
        <v>0.75</v>
      </c>
      <c r="AD33" s="99">
        <v>0.66666666666666663</v>
      </c>
      <c r="AE33" s="99">
        <v>0.6</v>
      </c>
      <c r="AF33" s="99">
        <v>0.55000000000000004</v>
      </c>
    </row>
    <row r="34" spans="1:32" ht="14.25" customHeight="1" x14ac:dyDescent="0.25">
      <c r="A34" s="53" t="s">
        <v>40</v>
      </c>
      <c r="B34" s="10" t="s">
        <v>75</v>
      </c>
      <c r="C34" s="8" t="str">
        <f>VLOOKUP($A34,'Inst_Cen (2)'!$A$3:$G$2000,C$1,FALSE)</f>
        <v>AGO-DIC 14</v>
      </c>
      <c r="D34" s="8" t="str">
        <f>VLOOKUP($A34,'Inst_Cen (2)'!$A$3:$G$2000,D$1,FALSE)</f>
        <v>ENE-JUN 15</v>
      </c>
      <c r="E34" s="8" t="str">
        <f>VLOOKUP($A34,'Inst_Cen (2)'!$A$3:$G$2000,E$1,FALSE)</f>
        <v>AGO-DIC 15</v>
      </c>
      <c r="F34" s="8" t="str">
        <f>VLOOKUP($A34,'Inst_Cen (2)'!$A$3:$G$2000,F$1,FALSE)</f>
        <v>ENE-JUN 16</v>
      </c>
      <c r="G34" s="8" t="str">
        <f>VLOOKUP($A34,'Inst_Cen (2)'!$A$3:$G$2000,G$1,FALSE)</f>
        <v>AGO-DIC 16</v>
      </c>
      <c r="H34" s="8" t="str">
        <f>VLOOKUP($A34,'Inst_Cen (2)'!$A$3:$G$2000,H$1,FALSE)</f>
        <v>ENE-JUN 17</v>
      </c>
      <c r="I34" s="105">
        <v>0.5</v>
      </c>
      <c r="J34" s="105">
        <v>0.61904761904761907</v>
      </c>
      <c r="K34" s="105">
        <v>0.45</v>
      </c>
      <c r="L34" s="105">
        <v>0.68292682926829273</v>
      </c>
      <c r="M34" s="105">
        <v>0.45945945945945948</v>
      </c>
      <c r="N34" s="105">
        <v>0.6</v>
      </c>
      <c r="O34" s="103">
        <v>0.22222222222222221</v>
      </c>
      <c r="P34" s="103">
        <v>0.38095238095238093</v>
      </c>
      <c r="Q34" s="103">
        <v>0.1</v>
      </c>
      <c r="R34" s="103">
        <v>0.31707317073170732</v>
      </c>
      <c r="S34" s="103">
        <v>0.1891891891891892</v>
      </c>
      <c r="T34" s="103">
        <v>0.55000000000000004</v>
      </c>
      <c r="U34" s="101">
        <v>8.3333333333333329E-2</v>
      </c>
      <c r="V34" s="101">
        <v>0.26190476190476192</v>
      </c>
      <c r="W34" s="101">
        <v>0.05</v>
      </c>
      <c r="X34" s="101">
        <v>0.12195121951219512</v>
      </c>
      <c r="Y34" s="101">
        <v>0.10810810810810811</v>
      </c>
      <c r="Z34" s="101">
        <v>0.42499999999999999</v>
      </c>
      <c r="AA34" s="99">
        <v>0.52777777777777779</v>
      </c>
      <c r="AB34" s="99">
        <v>0.66666666666666663</v>
      </c>
      <c r="AC34" s="99">
        <v>0.52500000000000002</v>
      </c>
      <c r="AD34" s="99">
        <v>0.70731707317073167</v>
      </c>
      <c r="AE34" s="99">
        <v>0.67567567567567566</v>
      </c>
      <c r="AF34" s="99">
        <v>0.7</v>
      </c>
    </row>
    <row r="35" spans="1:32" ht="14.25" customHeight="1" x14ac:dyDescent="0.25">
      <c r="A35" s="53" t="s">
        <v>41</v>
      </c>
      <c r="B35" s="10" t="s">
        <v>75</v>
      </c>
      <c r="C35" s="8" t="str">
        <f>VLOOKUP($A35,'Inst_Cen (2)'!$A$3:$G$2000,C$1,FALSE)</f>
        <v>AGO-DIC 14</v>
      </c>
      <c r="D35" s="8" t="str">
        <f>VLOOKUP($A35,'Inst_Cen (2)'!$A$3:$G$2000,D$1,FALSE)</f>
        <v>ENE-JUN 15</v>
      </c>
      <c r="E35" s="8" t="str">
        <f>VLOOKUP($A35,'Inst_Cen (2)'!$A$3:$G$2000,E$1,FALSE)</f>
        <v>AGO-DIC 15</v>
      </c>
      <c r="F35" s="8" t="str">
        <f>VLOOKUP($A35,'Inst_Cen (2)'!$A$3:$G$2000,F$1,FALSE)</f>
        <v>ENE-JUN 16</v>
      </c>
      <c r="G35" s="8" t="str">
        <f>VLOOKUP($A35,'Inst_Cen (2)'!$A$3:$G$2000,G$1,FALSE)</f>
        <v>AGO-DIC 16</v>
      </c>
      <c r="H35" s="8" t="str">
        <f>VLOOKUP($A35,'Inst_Cen (2)'!$A$3:$G$2000,H$1,FALSE)</f>
        <v>ENE-JUN 17</v>
      </c>
      <c r="I35" s="105">
        <v>0.56756756756756754</v>
      </c>
      <c r="J35" s="105">
        <v>0.92682926829268297</v>
      </c>
      <c r="K35" s="105">
        <v>0.58536585365853655</v>
      </c>
      <c r="L35" s="111">
        <v>0.80487804878048785</v>
      </c>
      <c r="M35" s="105">
        <v>0.52500000000000002</v>
      </c>
      <c r="N35" s="105">
        <v>0.7142857142857143</v>
      </c>
      <c r="O35" s="103">
        <v>0.24324324324324326</v>
      </c>
      <c r="P35" s="103">
        <v>0.73170731707317072</v>
      </c>
      <c r="Q35" s="103">
        <v>0.29268292682926828</v>
      </c>
      <c r="R35" s="103">
        <v>0.65853658536585369</v>
      </c>
      <c r="S35" s="103">
        <v>0.375</v>
      </c>
      <c r="T35" s="103">
        <v>0.6428571428571429</v>
      </c>
      <c r="U35" s="101">
        <v>0.21621621621621623</v>
      </c>
      <c r="V35" s="101">
        <v>0.68292682926829273</v>
      </c>
      <c r="W35" s="101">
        <v>0.24390243902439024</v>
      </c>
      <c r="X35" s="101">
        <v>0.6097560975609756</v>
      </c>
      <c r="Y35" s="101">
        <v>0.35</v>
      </c>
      <c r="Z35" s="101">
        <v>0.5714285714285714</v>
      </c>
      <c r="AA35" s="99">
        <v>0.56756756756756754</v>
      </c>
      <c r="AB35" s="99">
        <v>0.92682926829268297</v>
      </c>
      <c r="AC35" s="99">
        <v>0.6097560975609756</v>
      </c>
      <c r="AD35" s="99">
        <v>0.80487804878048785</v>
      </c>
      <c r="AE35" s="99">
        <v>0.67500000000000004</v>
      </c>
      <c r="AF35" s="99">
        <v>0.88095238095238093</v>
      </c>
    </row>
    <row r="36" spans="1:32" ht="14.25" customHeight="1" x14ac:dyDescent="0.25">
      <c r="A36" s="53" t="s">
        <v>42</v>
      </c>
      <c r="B36" s="9" t="s">
        <v>75</v>
      </c>
      <c r="C36" s="8" t="str">
        <f>VLOOKUP($A36,'Inst_Cen (2)'!$A$3:$G$2000,C$1,FALSE)</f>
        <v>ENE-JUN 12</v>
      </c>
      <c r="D36" s="8" t="str">
        <f>VLOOKUP($A36,'Inst_Cen (2)'!$A$3:$G$2000,D$1,FALSE)</f>
        <v>ENE-JUN 13</v>
      </c>
      <c r="E36" s="8" t="str">
        <f>VLOOKUP($A36,'Inst_Cen (2)'!$A$3:$G$2000,E$1,FALSE)</f>
        <v>ENE-JUN 14</v>
      </c>
      <c r="F36" s="8" t="str">
        <f>VLOOKUP($A36,'Inst_Cen (2)'!$A$3:$G$2000,F$1,FALSE)</f>
        <v>ENE-JUN 15</v>
      </c>
      <c r="G36" s="8" t="str">
        <f>VLOOKUP($A36,'Inst_Cen (2)'!$A$3:$G$2000,G$1,FALSE)</f>
        <v>ENE-JUN 16</v>
      </c>
      <c r="H36" s="8" t="str">
        <f>VLOOKUP($A36,'Inst_Cen (2)'!$A$3:$G$2000,H$1,FALSE)</f>
        <v>ENE-JUN 17</v>
      </c>
      <c r="I36" s="105">
        <v>0.64864864864864868</v>
      </c>
      <c r="J36" s="105">
        <v>0.65116279069767447</v>
      </c>
      <c r="K36" s="105">
        <v>0.81481481481481477</v>
      </c>
      <c r="L36" s="105">
        <v>0.43333333333333335</v>
      </c>
      <c r="M36" s="105">
        <v>0.65</v>
      </c>
      <c r="N36" s="105">
        <v>0.47058823529411764</v>
      </c>
      <c r="O36" s="103">
        <v>0.59459459459459463</v>
      </c>
      <c r="P36" s="103">
        <v>0.58139534883720934</v>
      </c>
      <c r="Q36" s="103">
        <v>0.62962962962962965</v>
      </c>
      <c r="R36" s="103">
        <v>0.23333333333333334</v>
      </c>
      <c r="S36" s="103">
        <v>0.45</v>
      </c>
      <c r="T36" s="103">
        <v>0.47058823529411764</v>
      </c>
      <c r="U36" s="101">
        <v>0.35135135135135137</v>
      </c>
      <c r="V36" s="101">
        <v>0.39534883720930231</v>
      </c>
      <c r="W36" s="101">
        <v>0.40740740740740738</v>
      </c>
      <c r="X36" s="101">
        <v>0.2</v>
      </c>
      <c r="Y36" s="101">
        <v>0.375</v>
      </c>
      <c r="Z36" s="101">
        <v>0.47058823529411764</v>
      </c>
      <c r="AA36" s="99">
        <v>0.70270270270270274</v>
      </c>
      <c r="AB36" s="99">
        <v>0.65116279069767447</v>
      </c>
      <c r="AC36" s="99">
        <v>0.81481481481481477</v>
      </c>
      <c r="AD36" s="99">
        <v>0.46666666666666667</v>
      </c>
      <c r="AE36" s="99">
        <v>0.7</v>
      </c>
      <c r="AF36" s="99">
        <v>0.58823529411764708</v>
      </c>
    </row>
    <row r="37" spans="1:32" ht="14.25" customHeight="1" x14ac:dyDescent="0.25">
      <c r="A37" s="53" t="s">
        <v>116</v>
      </c>
      <c r="B37" s="10" t="s">
        <v>74</v>
      </c>
      <c r="C37" s="8" t="str">
        <f>VLOOKUP($A37,'Inst_Cen (2)'!$A$3:$G$2000,C$1,FALSE)</f>
        <v>AGO-DIC 14</v>
      </c>
      <c r="D37" s="8" t="str">
        <f>VLOOKUP($A37,'Inst_Cen (2)'!$A$3:$G$2000,D$1,FALSE)</f>
        <v>ENE-JUN 15</v>
      </c>
      <c r="E37" s="8" t="str">
        <f>VLOOKUP($A37,'Inst_Cen (2)'!$A$3:$G$2000,E$1,FALSE)</f>
        <v>AGO-DIC 15</v>
      </c>
      <c r="F37" s="8" t="str">
        <f>VLOOKUP($A37,'Inst_Cen (2)'!$A$3:$G$2000,F$1,FALSE)</f>
        <v>ENE-JUN 16</v>
      </c>
      <c r="G37" s="8" t="str">
        <f>VLOOKUP($A37,'Inst_Cen (2)'!$A$3:$G$2000,G$1,FALSE)</f>
        <v>AGO-DIC 16</v>
      </c>
      <c r="H37" s="8" t="str">
        <f>VLOOKUP($A37,'Inst_Cen (2)'!$A$3:$G$2000,H$1,FALSE)</f>
        <v>ENE-JUN 17</v>
      </c>
      <c r="I37" s="105">
        <v>0.69028871391076119</v>
      </c>
      <c r="J37" s="105">
        <v>0.82507288629737607</v>
      </c>
      <c r="K37" s="105">
        <v>0.63829787234042556</v>
      </c>
      <c r="L37" s="105">
        <v>0.69565217391304346</v>
      </c>
      <c r="M37" s="105">
        <v>0.67958656330749356</v>
      </c>
      <c r="N37" s="105">
        <v>0.69518716577540107</v>
      </c>
      <c r="O37" s="103">
        <v>0.55643044619422577</v>
      </c>
      <c r="P37" s="103">
        <v>0.70553935860058314</v>
      </c>
      <c r="Q37" s="103">
        <v>0.47754137115839246</v>
      </c>
      <c r="R37" s="103">
        <v>0.59510869565217395</v>
      </c>
      <c r="S37" s="103">
        <v>0.53229974160206717</v>
      </c>
      <c r="T37" s="103">
        <v>0.63636363636363635</v>
      </c>
      <c r="U37" s="101">
        <v>0.37270341207349084</v>
      </c>
      <c r="V37" s="101">
        <v>0.55976676384839652</v>
      </c>
      <c r="W37" s="101">
        <v>0.33333333333333331</v>
      </c>
      <c r="X37" s="101">
        <v>0.47010869565217389</v>
      </c>
      <c r="Y37" s="101">
        <v>0.36950904392764861</v>
      </c>
      <c r="Z37" s="101">
        <v>0.47593582887700536</v>
      </c>
      <c r="AA37" s="99">
        <v>0.73228346456692917</v>
      </c>
      <c r="AB37" s="99">
        <v>0.85422740524781338</v>
      </c>
      <c r="AC37" s="99">
        <v>0.69267139479905437</v>
      </c>
      <c r="AD37" s="99">
        <v>0.76086956521739135</v>
      </c>
      <c r="AE37" s="99">
        <v>0.78811369509043927</v>
      </c>
      <c r="AF37" s="99">
        <v>0.81016042780748665</v>
      </c>
    </row>
    <row r="38" spans="1:32" ht="14.25" customHeight="1" x14ac:dyDescent="0.25">
      <c r="A38" s="95" t="s">
        <v>43</v>
      </c>
      <c r="B38" s="10" t="s">
        <v>75</v>
      </c>
      <c r="C38" s="8" t="str">
        <f>VLOOKUP($A38,'Inst_Cen (2)'!$A$3:$G$2000,C$1,FALSE)</f>
        <v>AGO-DIC 14</v>
      </c>
      <c r="D38" s="8" t="str">
        <f>VLOOKUP($A38,'Inst_Cen (2)'!$A$3:$G$2000,D$1,FALSE)</f>
        <v>ENE-JUN 15</v>
      </c>
      <c r="E38" s="8" t="str">
        <f>VLOOKUP($A38,'Inst_Cen (2)'!$A$3:$G$2000,E$1,FALSE)</f>
        <v>AGO-DIC 15</v>
      </c>
      <c r="F38" s="8" t="str">
        <f>VLOOKUP($A38,'Inst_Cen (2)'!$A$3:$G$2000,F$1,FALSE)</f>
        <v>ENE-JUN 16</v>
      </c>
      <c r="G38" s="8" t="str">
        <f>VLOOKUP($A38,'Inst_Cen (2)'!$A$3:$G$2000,G$1,FALSE)</f>
        <v>AGO-DIC 16</v>
      </c>
      <c r="H38" s="8" t="str">
        <f>VLOOKUP($A38,'Inst_Cen (2)'!$A$3:$G$2000,H$1,FALSE)</f>
        <v>ENE-JUN 17</v>
      </c>
      <c r="I38" s="105">
        <v>0.71287128712871284</v>
      </c>
      <c r="J38" s="105">
        <v>0.77777777777777779</v>
      </c>
      <c r="K38" s="105">
        <v>0.59183673469387754</v>
      </c>
      <c r="L38" s="105">
        <v>0.56862745098039214</v>
      </c>
      <c r="M38" s="105">
        <v>0.7978723404255319</v>
      </c>
      <c r="N38" s="105">
        <v>0.67441860465116277</v>
      </c>
      <c r="O38" s="103">
        <v>0.60396039603960394</v>
      </c>
      <c r="P38" s="103">
        <v>0.64444444444444449</v>
      </c>
      <c r="Q38" s="103">
        <v>0.46938775510204084</v>
      </c>
      <c r="R38" s="103">
        <v>0.52941176470588236</v>
      </c>
      <c r="S38" s="103">
        <v>0.72340425531914898</v>
      </c>
      <c r="T38" s="103">
        <v>0.53488372093023251</v>
      </c>
      <c r="U38" s="101">
        <v>0.48514851485148514</v>
      </c>
      <c r="V38" s="101">
        <v>0.46666666666666667</v>
      </c>
      <c r="W38" s="101">
        <v>0.35714285714285715</v>
      </c>
      <c r="X38" s="101">
        <v>0.39215686274509803</v>
      </c>
      <c r="Y38" s="101">
        <v>0.54255319148936165</v>
      </c>
      <c r="Z38" s="101">
        <v>0.39534883720930231</v>
      </c>
      <c r="AA38" s="99">
        <v>0.71287128712871284</v>
      </c>
      <c r="AB38" s="99">
        <v>0.8</v>
      </c>
      <c r="AC38" s="99">
        <v>0.61224489795918369</v>
      </c>
      <c r="AD38" s="99">
        <v>0.58823529411764708</v>
      </c>
      <c r="AE38" s="99">
        <v>0.88297872340425532</v>
      </c>
      <c r="AF38" s="99">
        <v>0.83720930232558144</v>
      </c>
    </row>
    <row r="39" spans="1:32" ht="14.25" customHeight="1" x14ac:dyDescent="0.25">
      <c r="A39" s="95" t="s">
        <v>44</v>
      </c>
      <c r="B39" s="10" t="s">
        <v>75</v>
      </c>
      <c r="C39" s="8" t="str">
        <f>VLOOKUP($A39,'Inst_Cen (2)'!$A$3:$G$2000,C$1,FALSE)</f>
        <v>AGO-DIC 12</v>
      </c>
      <c r="D39" s="8" t="str">
        <f>VLOOKUP($A39,'Inst_Cen (2)'!$A$3:$G$2000,D$1,FALSE)</f>
        <v>AGO-DIC 13</v>
      </c>
      <c r="E39" s="8" t="str">
        <f>VLOOKUP($A39,'Inst_Cen (2)'!$A$3:$G$2000,E$1,FALSE)</f>
        <v>AGO-DIC 14</v>
      </c>
      <c r="F39" s="8" t="str">
        <f>VLOOKUP($A39,'Inst_Cen (2)'!$A$3:$G$2000,F$1,FALSE)</f>
        <v>AGO-DIC 15</v>
      </c>
      <c r="G39" s="8" t="str">
        <f>VLOOKUP($A39,'Inst_Cen (2)'!$A$3:$G$2000,G$1,FALSE)</f>
        <v>ENE-JUN 16</v>
      </c>
      <c r="H39" s="8" t="str">
        <f>VLOOKUP($A39,'Inst_Cen (2)'!$A$3:$G$2000,H$1,FALSE)</f>
        <v>ENE-JUN 17</v>
      </c>
      <c r="I39" s="105">
        <v>0.76315789473684215</v>
      </c>
      <c r="J39" s="105">
        <v>0.75</v>
      </c>
      <c r="K39" s="111">
        <v>0.75</v>
      </c>
      <c r="L39" s="105">
        <v>0.69696969696969702</v>
      </c>
      <c r="M39" s="105">
        <v>0.76470588235294112</v>
      </c>
      <c r="N39" s="105">
        <v>0.69444444444444442</v>
      </c>
      <c r="O39" s="103">
        <v>0.63157894736842102</v>
      </c>
      <c r="P39" s="103">
        <v>0.70833333333333337</v>
      </c>
      <c r="Q39" s="103">
        <v>0.40625</v>
      </c>
      <c r="R39" s="103">
        <v>0.51515151515151514</v>
      </c>
      <c r="S39" s="103">
        <v>0.70588235294117652</v>
      </c>
      <c r="T39" s="103">
        <v>0.69444444444444442</v>
      </c>
      <c r="U39" s="101">
        <v>0.21052631578947367</v>
      </c>
      <c r="V39" s="101">
        <v>0.54166666666666663</v>
      </c>
      <c r="W39" s="101">
        <v>0.25</v>
      </c>
      <c r="X39" s="101">
        <v>0.27272727272727271</v>
      </c>
      <c r="Y39" s="101">
        <v>0.61764705882352944</v>
      </c>
      <c r="Z39" s="101">
        <v>0.47222222222222221</v>
      </c>
      <c r="AA39" s="99">
        <v>0.78947368421052633</v>
      </c>
      <c r="AB39" s="99">
        <v>0.75</v>
      </c>
      <c r="AC39" s="99">
        <v>0.875</v>
      </c>
      <c r="AD39" s="99">
        <v>0.75757575757575757</v>
      </c>
      <c r="AE39" s="99">
        <v>0.79411764705882348</v>
      </c>
      <c r="AF39" s="99">
        <v>0.77777777777777779</v>
      </c>
    </row>
    <row r="40" spans="1:32" ht="14.25" customHeight="1" x14ac:dyDescent="0.25">
      <c r="A40" s="53" t="s">
        <v>109</v>
      </c>
      <c r="B40" s="10" t="s">
        <v>75</v>
      </c>
      <c r="C40" s="8">
        <f>VLOOKUP($A40,'Inst_Cen (2)'!$A$3:$G$2000,C$1,FALSE)</f>
        <v>0</v>
      </c>
      <c r="D40" s="8">
        <f>VLOOKUP($A40,'Inst_Cen (2)'!$A$3:$G$2000,D$1,FALSE)</f>
        <v>0</v>
      </c>
      <c r="E40" s="8">
        <f>VLOOKUP($A40,'Inst_Cen (2)'!$A$3:$G$2000,E$1,FALSE)</f>
        <v>0</v>
      </c>
      <c r="F40" s="8">
        <f>VLOOKUP($A40,'Inst_Cen (2)'!$A$3:$G$2000,F$1,FALSE)</f>
        <v>0</v>
      </c>
      <c r="G40" s="8" t="str">
        <f>VLOOKUP($A40,'Inst_Cen (2)'!$A$3:$G$2000,G$1,FALSE)</f>
        <v>AGO-DIC 15</v>
      </c>
      <c r="H40" s="8" t="str">
        <f>VLOOKUP($A40,'Inst_Cen (2)'!$A$3:$G$2000,H$1,FALSE)</f>
        <v>AGO-DIC 16</v>
      </c>
      <c r="I40" s="105" t="e">
        <v>#DIV/0!</v>
      </c>
      <c r="J40" s="105" t="e">
        <v>#DIV/0!</v>
      </c>
      <c r="K40" s="105" t="e">
        <v>#DIV/0!</v>
      </c>
      <c r="L40" s="105" t="e">
        <v>#DIV/0!</v>
      </c>
      <c r="M40" s="105">
        <v>0.85185185185185186</v>
      </c>
      <c r="N40" s="105">
        <v>0.82608695652173914</v>
      </c>
      <c r="O40" s="103" t="e">
        <v>#DIV/0!</v>
      </c>
      <c r="P40" s="103" t="e">
        <v>#DIV/0!</v>
      </c>
      <c r="Q40" s="103" t="e">
        <v>#DIV/0!</v>
      </c>
      <c r="R40" s="103" t="e">
        <v>#DIV/0!</v>
      </c>
      <c r="S40" s="103">
        <v>0.66666666666666663</v>
      </c>
      <c r="T40" s="103">
        <v>0.76086956521739135</v>
      </c>
      <c r="U40" s="101" t="e">
        <v>#DIV/0!</v>
      </c>
      <c r="V40" s="101" t="e">
        <v>#DIV/0!</v>
      </c>
      <c r="W40" s="101" t="e">
        <v>#DIV/0!</v>
      </c>
      <c r="X40" s="101" t="e">
        <v>#DIV/0!</v>
      </c>
      <c r="Y40" s="101">
        <v>0.48148148148148145</v>
      </c>
      <c r="Z40" s="101">
        <v>0.63043478260869568</v>
      </c>
      <c r="AA40" s="99" t="e">
        <v>#DIV/0!</v>
      </c>
      <c r="AB40" s="99" t="e">
        <v>#DIV/0!</v>
      </c>
      <c r="AC40" s="99" t="e">
        <v>#DIV/0!</v>
      </c>
      <c r="AD40" s="99" t="e">
        <v>#DIV/0!</v>
      </c>
      <c r="AE40" s="99">
        <v>0.88888888888888884</v>
      </c>
      <c r="AF40" s="99">
        <v>0.91304347826086951</v>
      </c>
    </row>
    <row r="41" spans="1:32" ht="14.25" customHeight="1" x14ac:dyDescent="0.25">
      <c r="A41" s="53" t="s">
        <v>45</v>
      </c>
      <c r="B41" s="10" t="s">
        <v>75</v>
      </c>
      <c r="C41" s="8" t="str">
        <f>VLOOKUP($A41,'Inst_Cen (2)'!$A$3:$G$2000,C$1,FALSE)</f>
        <v>ENE-JUN 14</v>
      </c>
      <c r="D41" s="8" t="str">
        <f>VLOOKUP($A41,'Inst_Cen (2)'!$A$3:$G$2000,D$1,FALSE)</f>
        <v>ENE-JUN 15</v>
      </c>
      <c r="E41" s="8" t="str">
        <f>VLOOKUP($A41,'Inst_Cen (2)'!$A$3:$G$2000,E$1,FALSE)</f>
        <v>AGO-DIC 15</v>
      </c>
      <c r="F41" s="8" t="str">
        <f>VLOOKUP($A41,'Inst_Cen (2)'!$A$3:$G$2000,F$1,FALSE)</f>
        <v>ENE-JUN 16</v>
      </c>
      <c r="G41" s="8" t="str">
        <f>VLOOKUP($A41,'Inst_Cen (2)'!$A$3:$G$2000,G$1,FALSE)</f>
        <v>AGO-DIC 16</v>
      </c>
      <c r="H41" s="8" t="str">
        <f>VLOOKUP($A41,'Inst_Cen (2)'!$A$3:$G$2000,H$1,FALSE)</f>
        <v>ENE-JUN 17</v>
      </c>
      <c r="I41" s="105">
        <v>0.82</v>
      </c>
      <c r="J41" s="105">
        <v>0.82051282051282048</v>
      </c>
      <c r="K41" s="111">
        <v>0.56756756756756754</v>
      </c>
      <c r="L41" s="105">
        <v>0.89473684210526316</v>
      </c>
      <c r="M41" s="105">
        <v>0.70270270270270274</v>
      </c>
      <c r="N41" s="105">
        <v>0.81081081081081086</v>
      </c>
      <c r="O41" s="103">
        <v>0.78</v>
      </c>
      <c r="P41" s="103">
        <v>0.71794871794871795</v>
      </c>
      <c r="Q41" s="103">
        <v>0.40540540540540543</v>
      </c>
      <c r="R41" s="103">
        <v>0.73684210526315785</v>
      </c>
      <c r="S41" s="103">
        <v>0.6216216216216216</v>
      </c>
      <c r="T41" s="103">
        <v>0.70270270270270274</v>
      </c>
      <c r="U41" s="101">
        <v>0.64</v>
      </c>
      <c r="V41" s="101">
        <v>0.58974358974358976</v>
      </c>
      <c r="W41" s="101">
        <v>0.35135135135135137</v>
      </c>
      <c r="X41" s="101">
        <v>0.63157894736842102</v>
      </c>
      <c r="Y41" s="101">
        <v>0.43243243243243246</v>
      </c>
      <c r="Z41" s="101">
        <v>0.6216216216216216</v>
      </c>
      <c r="AA41" s="99">
        <v>0.82</v>
      </c>
      <c r="AB41" s="99">
        <v>0.84615384615384615</v>
      </c>
      <c r="AC41" s="99">
        <v>0.64864864864864868</v>
      </c>
      <c r="AD41" s="99">
        <v>0.92105263157894735</v>
      </c>
      <c r="AE41" s="99">
        <v>0.89189189189189189</v>
      </c>
      <c r="AF41" s="99">
        <v>0.89189189189189189</v>
      </c>
    </row>
    <row r="42" spans="1:32" ht="14.25" customHeight="1" x14ac:dyDescent="0.25">
      <c r="A42" s="53" t="s">
        <v>46</v>
      </c>
      <c r="B42" s="10" t="s">
        <v>75</v>
      </c>
      <c r="C42" s="8" t="str">
        <f>VLOOKUP($A42,'Inst_Cen (2)'!$A$3:$G$2000,C$1,FALSE)</f>
        <v>AGO-DIC 14</v>
      </c>
      <c r="D42" s="8" t="str">
        <f>VLOOKUP($A42,'Inst_Cen (2)'!$A$3:$G$2000,D$1,FALSE)</f>
        <v>ENE-JUN 15</v>
      </c>
      <c r="E42" s="8" t="str">
        <f>VLOOKUP($A42,'Inst_Cen (2)'!$A$3:$G$2000,E$1,FALSE)</f>
        <v>AGO-DIC 15</v>
      </c>
      <c r="F42" s="8" t="str">
        <f>VLOOKUP($A42,'Inst_Cen (2)'!$A$3:$G$2000,F$1,FALSE)</f>
        <v>ENE-JUN 16</v>
      </c>
      <c r="G42" s="8" t="str">
        <f>VLOOKUP($A42,'Inst_Cen (2)'!$A$3:$G$2000,G$1,FALSE)</f>
        <v>AGO-DIC 16</v>
      </c>
      <c r="H42" s="8" t="str">
        <f>VLOOKUP($A42,'Inst_Cen (2)'!$A$3:$G$2000,H$1,FALSE)</f>
        <v>ENE-JUN 17</v>
      </c>
      <c r="I42" s="105">
        <v>0.77906976744186052</v>
      </c>
      <c r="J42" s="105">
        <v>0.90109890109890112</v>
      </c>
      <c r="K42" s="105">
        <v>0.80722891566265065</v>
      </c>
      <c r="L42" s="105">
        <v>0.83750000000000002</v>
      </c>
      <c r="M42" s="105">
        <v>0.7567567567567568</v>
      </c>
      <c r="N42" s="105">
        <v>0.83950617283950613</v>
      </c>
      <c r="O42" s="103">
        <v>0.65116279069767447</v>
      </c>
      <c r="P42" s="103">
        <v>0.79120879120879117</v>
      </c>
      <c r="Q42" s="103">
        <v>0.62650602409638556</v>
      </c>
      <c r="R42" s="103">
        <v>0.76249999999999996</v>
      </c>
      <c r="S42" s="103">
        <v>0.52702702702702697</v>
      </c>
      <c r="T42" s="103">
        <v>0.79012345679012341</v>
      </c>
      <c r="U42" s="101">
        <v>0.41860465116279072</v>
      </c>
      <c r="V42" s="101">
        <v>0.63736263736263732</v>
      </c>
      <c r="W42" s="101">
        <v>0.44578313253012047</v>
      </c>
      <c r="X42" s="101">
        <v>0.65</v>
      </c>
      <c r="Y42" s="101">
        <v>0.36486486486486486</v>
      </c>
      <c r="Z42" s="101">
        <v>0.70370370370370372</v>
      </c>
      <c r="AA42" s="99">
        <v>0.80232558139534882</v>
      </c>
      <c r="AB42" s="99">
        <v>0.92307692307692313</v>
      </c>
      <c r="AC42" s="99">
        <v>0.84337349397590367</v>
      </c>
      <c r="AD42" s="99">
        <v>0.86250000000000004</v>
      </c>
      <c r="AE42" s="99">
        <v>0.85135135135135132</v>
      </c>
      <c r="AF42" s="99">
        <v>0.87654320987654322</v>
      </c>
    </row>
    <row r="43" spans="1:32" ht="14.25" customHeight="1" x14ac:dyDescent="0.25">
      <c r="A43" s="53" t="s">
        <v>47</v>
      </c>
      <c r="B43" s="10" t="s">
        <v>75</v>
      </c>
      <c r="C43" s="8" t="str">
        <f>VLOOKUP($A43,'Inst_Cen (2)'!$A$3:$G$2000,C$1,FALSE)</f>
        <v>AGO-DIC 11</v>
      </c>
      <c r="D43" s="8" t="str">
        <f>VLOOKUP($A43,'Inst_Cen (2)'!$A$3:$G$2000,D$1,FALSE)</f>
        <v>AGO-DIC 12</v>
      </c>
      <c r="E43" s="8" t="str">
        <f>VLOOKUP($A43,'Inst_Cen (2)'!$A$3:$G$2000,E$1,FALSE)</f>
        <v>AGO-DIC 13</v>
      </c>
      <c r="F43" s="8" t="str">
        <f>VLOOKUP($A43,'Inst_Cen (2)'!$A$3:$G$2000,F$1,FALSE)</f>
        <v>AGO-DIC 14</v>
      </c>
      <c r="G43" s="8" t="str">
        <f>VLOOKUP($A43,'Inst_Cen (2)'!$A$3:$G$2000,G$1,FALSE)</f>
        <v>AGO-DIC 15</v>
      </c>
      <c r="H43" s="8" t="str">
        <f>VLOOKUP($A43,'Inst_Cen (2)'!$A$3:$G$2000,H$1,FALSE)</f>
        <v>AGO-DIC 16</v>
      </c>
      <c r="I43" s="105">
        <v>0.36842105263157893</v>
      </c>
      <c r="J43" s="105">
        <v>0.45833333333333331</v>
      </c>
      <c r="K43" s="105">
        <v>0.38461538461538464</v>
      </c>
      <c r="L43" s="105">
        <v>0.51851851851851849</v>
      </c>
      <c r="M43" s="105">
        <v>0.42499999999999999</v>
      </c>
      <c r="N43" s="105">
        <v>0.56000000000000005</v>
      </c>
      <c r="O43" s="103">
        <v>0.18421052631578946</v>
      </c>
      <c r="P43" s="103">
        <v>0.375</v>
      </c>
      <c r="Q43" s="103">
        <v>0.23076923076923078</v>
      </c>
      <c r="R43" s="103">
        <v>0.44444444444444442</v>
      </c>
      <c r="S43" s="103">
        <v>0.27500000000000002</v>
      </c>
      <c r="T43" s="103">
        <v>0.52</v>
      </c>
      <c r="U43" s="101">
        <v>2.6315789473684209E-2</v>
      </c>
      <c r="V43" s="101">
        <v>0.20833333333333334</v>
      </c>
      <c r="W43" s="101">
        <v>0.15384615384615385</v>
      </c>
      <c r="X43" s="101">
        <v>0.33333333333333331</v>
      </c>
      <c r="Y43" s="101">
        <v>0.17499999999999999</v>
      </c>
      <c r="Z43" s="101">
        <v>0.36</v>
      </c>
      <c r="AA43" s="99">
        <v>0.42105263157894735</v>
      </c>
      <c r="AB43" s="99">
        <v>0.5</v>
      </c>
      <c r="AC43" s="99">
        <v>0.38461538461538464</v>
      </c>
      <c r="AD43" s="99">
        <v>0.55555555555555558</v>
      </c>
      <c r="AE43" s="99">
        <v>0.47499999999999998</v>
      </c>
      <c r="AF43" s="99">
        <v>0.64</v>
      </c>
    </row>
    <row r="44" spans="1:32" ht="13.5" customHeight="1" x14ac:dyDescent="0.25">
      <c r="A44" s="53" t="s">
        <v>48</v>
      </c>
      <c r="B44" s="10" t="s">
        <v>75</v>
      </c>
      <c r="C44" s="8" t="str">
        <f>VLOOKUP($A44,'Inst_Cen (2)'!$A$3:$G$2000,C$1,FALSE)</f>
        <v>ENE-JUN 14</v>
      </c>
      <c r="D44" s="8" t="str">
        <f>VLOOKUP($A44,'Inst_Cen (2)'!$A$3:$G$2000,D$1,FALSE)</f>
        <v>ENE-JUN 15</v>
      </c>
      <c r="E44" s="8" t="str">
        <f>VLOOKUP($A44,'Inst_Cen (2)'!$A$3:$G$2000,E$1,FALSE)</f>
        <v>AGO-DIC 15</v>
      </c>
      <c r="F44" s="8" t="str">
        <f>VLOOKUP($A44,'Inst_Cen (2)'!$A$3:$G$2000,F$1,FALSE)</f>
        <v>ENE-JUN 16</v>
      </c>
      <c r="G44" s="8" t="str">
        <f>VLOOKUP($A44,'Inst_Cen (2)'!$A$3:$G$2000,G$1,FALSE)</f>
        <v>AGO-DIC 16</v>
      </c>
      <c r="H44" s="8" t="str">
        <f>VLOOKUP($A44,'Inst_Cen (2)'!$A$3:$G$2000,H$1,FALSE)</f>
        <v>ENE-JUN 17</v>
      </c>
      <c r="I44" s="105">
        <v>0.66666666666666663</v>
      </c>
      <c r="J44" s="105">
        <v>0.66666666666666663</v>
      </c>
      <c r="K44" s="105">
        <v>0.625</v>
      </c>
      <c r="L44" s="105">
        <v>0.7</v>
      </c>
      <c r="M44" s="105">
        <v>0.4</v>
      </c>
      <c r="N44" s="105">
        <v>0.5714285714285714</v>
      </c>
      <c r="O44" s="103">
        <v>0.5714285714285714</v>
      </c>
      <c r="P44" s="103">
        <v>0.43333333333333335</v>
      </c>
      <c r="Q44" s="103">
        <v>0.3125</v>
      </c>
      <c r="R44" s="103">
        <v>0.56666666666666665</v>
      </c>
      <c r="S44" s="103">
        <v>6.6666666666666666E-2</v>
      </c>
      <c r="T44" s="103">
        <v>0.54761904761904767</v>
      </c>
      <c r="U44" s="101">
        <v>0.26190476190476192</v>
      </c>
      <c r="V44" s="101">
        <v>0.16666666666666666</v>
      </c>
      <c r="W44" s="101">
        <v>0</v>
      </c>
      <c r="X44" s="101">
        <v>0.23333333333333334</v>
      </c>
      <c r="Y44" s="101">
        <v>0</v>
      </c>
      <c r="Z44" s="101">
        <v>7.1428571428571425E-2</v>
      </c>
      <c r="AA44" s="99">
        <v>0.7142857142857143</v>
      </c>
      <c r="AB44" s="99">
        <v>0.73333333333333328</v>
      </c>
      <c r="AC44" s="99">
        <v>0.625</v>
      </c>
      <c r="AD44" s="99">
        <v>0.73333333333333328</v>
      </c>
      <c r="AE44" s="99">
        <v>0.53333333333333333</v>
      </c>
      <c r="AF44" s="99">
        <v>0.7142857142857143</v>
      </c>
    </row>
    <row r="45" spans="1:32" ht="14.25" customHeight="1" x14ac:dyDescent="0.25">
      <c r="A45" s="53" t="s">
        <v>49</v>
      </c>
      <c r="B45" s="9" t="s">
        <v>75</v>
      </c>
      <c r="C45" s="8" t="str">
        <f>VLOOKUP($A45,'Inst_Cen (2)'!$A$3:$G$2000,C$1,FALSE)</f>
        <v>AGO-DIC 14</v>
      </c>
      <c r="D45" s="8" t="str">
        <f>VLOOKUP($A45,'Inst_Cen (2)'!$A$3:$G$2000,D$1,FALSE)</f>
        <v>ENE-JUN 15</v>
      </c>
      <c r="E45" s="8" t="str">
        <f>VLOOKUP($A45,'Inst_Cen (2)'!$A$3:$G$2000,E$1,FALSE)</f>
        <v>AGO-DIC 15</v>
      </c>
      <c r="F45" s="8" t="str">
        <f>VLOOKUP($A45,'Inst_Cen (2)'!$A$3:$G$2000,F$1,FALSE)</f>
        <v>ENE-JUN 16</v>
      </c>
      <c r="G45" s="8" t="str">
        <f>VLOOKUP($A45,'Inst_Cen (2)'!$A$3:$G$2000,G$1,FALSE)</f>
        <v>AGO-DIC 16</v>
      </c>
      <c r="H45" s="8" t="str">
        <f>VLOOKUP($A45,'Inst_Cen (2)'!$A$3:$G$2000,H$1,FALSE)</f>
        <v>ENE-JUN 17</v>
      </c>
      <c r="I45" s="105">
        <v>0.53488372093023251</v>
      </c>
      <c r="J45" s="105">
        <v>0.81818181818181823</v>
      </c>
      <c r="K45" s="105">
        <v>0.47619047619047616</v>
      </c>
      <c r="L45" s="105">
        <v>0.47126436781609193</v>
      </c>
      <c r="M45" s="105">
        <v>0.41176470588235292</v>
      </c>
      <c r="N45" s="105">
        <v>0.550561797752809</v>
      </c>
      <c r="O45" s="103">
        <v>0.44186046511627908</v>
      </c>
      <c r="P45" s="103">
        <v>0.69318181818181823</v>
      </c>
      <c r="Q45" s="103">
        <v>0.26190476190476192</v>
      </c>
      <c r="R45" s="103">
        <v>0.34482758620689657</v>
      </c>
      <c r="S45" s="103">
        <v>0.17647058823529413</v>
      </c>
      <c r="T45" s="103">
        <v>0.5056179775280899</v>
      </c>
      <c r="U45" s="101">
        <v>0.2558139534883721</v>
      </c>
      <c r="V45" s="101">
        <v>0.60227272727272729</v>
      </c>
      <c r="W45" s="101">
        <v>0.14285714285714285</v>
      </c>
      <c r="X45" s="101">
        <v>0.27586206896551724</v>
      </c>
      <c r="Y45" s="101">
        <v>5.8823529411764705E-2</v>
      </c>
      <c r="Z45" s="101">
        <v>0.4044943820224719</v>
      </c>
      <c r="AA45" s="99">
        <v>0.58139534883720934</v>
      </c>
      <c r="AB45" s="99">
        <v>0.82954545454545459</v>
      </c>
      <c r="AC45" s="99">
        <v>0.61904761904761907</v>
      </c>
      <c r="AD45" s="99">
        <v>0.63218390804597702</v>
      </c>
      <c r="AE45" s="99">
        <v>0.55882352941176472</v>
      </c>
      <c r="AF45" s="99">
        <v>0.7528089887640449</v>
      </c>
    </row>
    <row r="46" spans="1:32" ht="14.25" customHeight="1" x14ac:dyDescent="0.25">
      <c r="A46" s="53" t="s">
        <v>50</v>
      </c>
      <c r="B46" s="9" t="s">
        <v>75</v>
      </c>
      <c r="C46" s="8" t="str">
        <f>VLOOKUP($A46,'Inst_Cen (2)'!$A$3:$G$2000,C$1,FALSE)</f>
        <v>AGO-DIC 14</v>
      </c>
      <c r="D46" s="8" t="str">
        <f>VLOOKUP($A46,'Inst_Cen (2)'!$A$3:$G$2000,D$1,FALSE)</f>
        <v>ENE-JUN 15</v>
      </c>
      <c r="E46" s="8" t="str">
        <f>VLOOKUP($A46,'Inst_Cen (2)'!$A$3:$G$2000,E$1,FALSE)</f>
        <v>AGO-DIC 15</v>
      </c>
      <c r="F46" s="8" t="str">
        <f>VLOOKUP($A46,'Inst_Cen (2)'!$A$3:$G$2000,F$1,FALSE)</f>
        <v>ENE-JUN 16</v>
      </c>
      <c r="G46" s="8" t="str">
        <f>VLOOKUP($A46,'Inst_Cen (2)'!$A$3:$G$2000,G$1,FALSE)</f>
        <v>AGO-DIC 16</v>
      </c>
      <c r="H46" s="8" t="str">
        <f>VLOOKUP($A46,'Inst_Cen (2)'!$A$3:$G$2000,H$1,FALSE)</f>
        <v>ENE-JUN 17</v>
      </c>
      <c r="I46" s="105">
        <v>0.7</v>
      </c>
      <c r="J46" s="105">
        <v>0.84</v>
      </c>
      <c r="K46" s="111">
        <v>0.65957446808510634</v>
      </c>
      <c r="L46" s="105">
        <v>0.79166666666666663</v>
      </c>
      <c r="M46" s="105">
        <v>0.5957446808510638</v>
      </c>
      <c r="N46" s="105">
        <v>0.76086956521739135</v>
      </c>
      <c r="O46" s="103">
        <v>0.54</v>
      </c>
      <c r="P46" s="103">
        <v>0.78</v>
      </c>
      <c r="Q46" s="103">
        <v>0.57446808510638303</v>
      </c>
      <c r="R46" s="103">
        <v>0.66666666666666663</v>
      </c>
      <c r="S46" s="103">
        <v>0.42553191489361702</v>
      </c>
      <c r="T46" s="103">
        <v>0.69565217391304346</v>
      </c>
      <c r="U46" s="101">
        <v>0.36</v>
      </c>
      <c r="V46" s="101">
        <v>0.64</v>
      </c>
      <c r="W46" s="101">
        <v>0.44680851063829785</v>
      </c>
      <c r="X46" s="101">
        <v>0.52083333333333337</v>
      </c>
      <c r="Y46" s="101">
        <v>0.19148936170212766</v>
      </c>
      <c r="Z46" s="101">
        <v>0.54347826086956519</v>
      </c>
      <c r="AA46" s="99">
        <v>0.8</v>
      </c>
      <c r="AB46" s="99">
        <v>0.9</v>
      </c>
      <c r="AC46" s="99">
        <v>0.74468085106382975</v>
      </c>
      <c r="AD46" s="99">
        <v>0.875</v>
      </c>
      <c r="AE46" s="99">
        <v>0.7021276595744681</v>
      </c>
      <c r="AF46" s="99">
        <v>0.82608695652173914</v>
      </c>
    </row>
    <row r="47" spans="1:32" ht="14.25" customHeight="1" x14ac:dyDescent="0.25">
      <c r="A47" s="53" t="s">
        <v>51</v>
      </c>
      <c r="B47" s="10" t="s">
        <v>74</v>
      </c>
      <c r="C47" s="8" t="str">
        <f>VLOOKUP($A47,'Inst_Cen (2)'!$A$3:$G$2000,C$1,FALSE)</f>
        <v>AGO-DIC 14</v>
      </c>
      <c r="D47" s="8" t="str">
        <f>VLOOKUP($A47,'Inst_Cen (2)'!$A$3:$G$2000,D$1,FALSE)</f>
        <v>ENE-JUN 15</v>
      </c>
      <c r="E47" s="8" t="str">
        <f>VLOOKUP($A47,'Inst_Cen (2)'!$A$3:$G$2000,E$1,FALSE)</f>
        <v>AGO-DIC 15</v>
      </c>
      <c r="F47" s="8" t="str">
        <f>VLOOKUP($A47,'Inst_Cen (2)'!$A$3:$G$2000,F$1,FALSE)</f>
        <v>ENE-JUN 16</v>
      </c>
      <c r="G47" s="8" t="str">
        <f>VLOOKUP($A47,'Inst_Cen (2)'!$A$3:$G$2000,G$1,FALSE)</f>
        <v>AGO-DIC 16</v>
      </c>
      <c r="H47" s="8" t="str">
        <f>VLOOKUP($A47,'Inst_Cen (2)'!$A$3:$G$2000,H$1,FALSE)</f>
        <v>ENE-JUN 17</v>
      </c>
      <c r="I47" s="105">
        <v>0.67469879518072284</v>
      </c>
      <c r="J47" s="105">
        <v>0.65994236311239196</v>
      </c>
      <c r="K47" s="105">
        <v>0.66666666666666663</v>
      </c>
      <c r="L47" s="111">
        <v>0.56756756756756754</v>
      </c>
      <c r="M47" s="105">
        <v>0.63636363636363635</v>
      </c>
      <c r="N47" s="105">
        <v>0.53092783505154639</v>
      </c>
      <c r="O47" s="103">
        <v>0.5662650602409639</v>
      </c>
      <c r="P47" s="103">
        <v>0.58213256484149856</v>
      </c>
      <c r="Q47" s="103">
        <v>0.53846153846153844</v>
      </c>
      <c r="R47" s="103">
        <v>0.50614250614250611</v>
      </c>
      <c r="S47" s="103">
        <v>0.5810276679841897</v>
      </c>
      <c r="T47" s="103">
        <v>0.50257731958762886</v>
      </c>
      <c r="U47" s="101">
        <v>0.46586345381526106</v>
      </c>
      <c r="V47" s="101">
        <v>0.48414985590778098</v>
      </c>
      <c r="W47" s="101">
        <v>0.40598290598290598</v>
      </c>
      <c r="X47" s="101">
        <v>0.41277641277641275</v>
      </c>
      <c r="Y47" s="101">
        <v>0.47826086956521741</v>
      </c>
      <c r="Z47" s="101">
        <v>0.40206185567010311</v>
      </c>
      <c r="AA47" s="99">
        <v>0.73493975903614461</v>
      </c>
      <c r="AB47" s="99">
        <v>0.70893371757925072</v>
      </c>
      <c r="AC47" s="99">
        <v>0.74786324786324787</v>
      </c>
      <c r="AD47" s="99">
        <v>0.66339066339066344</v>
      </c>
      <c r="AE47" s="99">
        <v>0.72727272727272729</v>
      </c>
      <c r="AF47" s="99">
        <v>0.69329896907216493</v>
      </c>
    </row>
    <row r="48" spans="1:32" ht="14.25" customHeight="1" x14ac:dyDescent="0.25">
      <c r="A48" s="53" t="s">
        <v>52</v>
      </c>
      <c r="B48" s="10" t="s">
        <v>75</v>
      </c>
      <c r="C48" s="8" t="str">
        <f>VLOOKUP($A48,'Inst_Cen (2)'!$A$3:$G$2000,C$1,FALSE)</f>
        <v>ENE-JUN 12</v>
      </c>
      <c r="D48" s="8" t="str">
        <f>VLOOKUP($A48,'Inst_Cen (2)'!$A$3:$G$2000,D$1,FALSE)</f>
        <v>ENE-JUN 13</v>
      </c>
      <c r="E48" s="8" t="str">
        <f>VLOOKUP($A48,'Inst_Cen (2)'!$A$3:$G$2000,E$1,FALSE)</f>
        <v>ENE-JUN 14</v>
      </c>
      <c r="F48" s="8" t="str">
        <f>VLOOKUP($A48,'Inst_Cen (2)'!$A$3:$G$2000,F$1,FALSE)</f>
        <v>ENE-JUN 15</v>
      </c>
      <c r="G48" s="8" t="str">
        <f>VLOOKUP($A48,'Inst_Cen (2)'!$A$3:$G$2000,G$1,FALSE)</f>
        <v>ENE-JUN 16</v>
      </c>
      <c r="H48" s="8" t="str">
        <f>VLOOKUP($A48,'Inst_Cen (2)'!$A$3:$G$2000,H$1,FALSE)</f>
        <v>ENE-JUN 17</v>
      </c>
      <c r="I48" s="105">
        <v>0.78</v>
      </c>
      <c r="J48" s="105">
        <v>0.83673469387755106</v>
      </c>
      <c r="K48" s="111">
        <v>0.8571428571428571</v>
      </c>
      <c r="L48" s="105">
        <v>0.83673469387755106</v>
      </c>
      <c r="M48" s="105">
        <v>0.84</v>
      </c>
      <c r="N48" s="105">
        <v>0.74</v>
      </c>
      <c r="O48" s="103">
        <v>0.64</v>
      </c>
      <c r="P48" s="103">
        <v>0.73469387755102045</v>
      </c>
      <c r="Q48" s="103">
        <v>0.81632653061224492</v>
      </c>
      <c r="R48" s="103">
        <v>0.79591836734693877</v>
      </c>
      <c r="S48" s="103">
        <v>0.8</v>
      </c>
      <c r="T48" s="103">
        <v>0.74</v>
      </c>
      <c r="U48" s="101">
        <v>0.56000000000000005</v>
      </c>
      <c r="V48" s="101">
        <v>0.63265306122448983</v>
      </c>
      <c r="W48" s="101">
        <v>0.73469387755102045</v>
      </c>
      <c r="X48" s="101">
        <v>0.65306122448979587</v>
      </c>
      <c r="Y48" s="101">
        <v>0.68</v>
      </c>
      <c r="Z48" s="101">
        <v>0.64</v>
      </c>
      <c r="AA48" s="99">
        <v>0.78</v>
      </c>
      <c r="AB48" s="99">
        <v>0.8571428571428571</v>
      </c>
      <c r="AC48" s="99">
        <v>0.8571428571428571</v>
      </c>
      <c r="AD48" s="99">
        <v>0.87755102040816324</v>
      </c>
      <c r="AE48" s="99">
        <v>0.86</v>
      </c>
      <c r="AF48" s="99">
        <v>0.8</v>
      </c>
    </row>
    <row r="49" spans="1:32" ht="14.25" customHeight="1" x14ac:dyDescent="0.25">
      <c r="A49" s="53" t="s">
        <v>53</v>
      </c>
      <c r="B49" s="10" t="s">
        <v>75</v>
      </c>
      <c r="C49" s="8" t="str">
        <f>VLOOKUP($A49,'Inst_Cen (2)'!$A$3:$G$2000,C$1,FALSE)</f>
        <v>ENE-JUN 12</v>
      </c>
      <c r="D49" s="8" t="str">
        <f>VLOOKUP($A49,'Inst_Cen (2)'!$A$3:$G$2000,D$1,FALSE)</f>
        <v>ENE-JUN 13</v>
      </c>
      <c r="E49" s="8" t="str">
        <f>VLOOKUP($A49,'Inst_Cen (2)'!$A$3:$G$2000,E$1,FALSE)</f>
        <v>ENE-JUN 14</v>
      </c>
      <c r="F49" s="8" t="str">
        <f>VLOOKUP($A49,'Inst_Cen (2)'!$A$3:$G$2000,F$1,FALSE)</f>
        <v>ENE-JUN 15</v>
      </c>
      <c r="G49" s="8" t="str">
        <f>VLOOKUP($A49,'Inst_Cen (2)'!$A$3:$G$2000,G$1,FALSE)</f>
        <v>ENE-JUN 16</v>
      </c>
      <c r="H49" s="8" t="str">
        <f>VLOOKUP($A49,'Inst_Cen (2)'!$A$3:$G$2000,H$1,FALSE)</f>
        <v>ENE-JUN 17</v>
      </c>
      <c r="I49" s="105">
        <v>0.55102040816326525</v>
      </c>
      <c r="J49" s="105">
        <v>0.62222222222222223</v>
      </c>
      <c r="K49" s="105">
        <v>0.54</v>
      </c>
      <c r="L49" s="111">
        <v>0.4</v>
      </c>
      <c r="M49" s="105">
        <v>0.54</v>
      </c>
      <c r="N49" s="105">
        <v>0.33333333333333331</v>
      </c>
      <c r="O49" s="103">
        <v>0.36734693877551022</v>
      </c>
      <c r="P49" s="103">
        <v>0.48888888888888887</v>
      </c>
      <c r="Q49" s="103">
        <v>0.38</v>
      </c>
      <c r="R49" s="103">
        <v>0.38</v>
      </c>
      <c r="S49" s="103">
        <v>0.42</v>
      </c>
      <c r="T49" s="103">
        <v>0.33333333333333331</v>
      </c>
      <c r="U49" s="101">
        <v>0.30612244897959184</v>
      </c>
      <c r="V49" s="101">
        <v>0.22222222222222221</v>
      </c>
      <c r="W49" s="101">
        <v>0.32</v>
      </c>
      <c r="X49" s="101">
        <v>0.26</v>
      </c>
      <c r="Y49" s="101">
        <v>0.38</v>
      </c>
      <c r="Z49" s="101">
        <v>0.29166666666666669</v>
      </c>
      <c r="AA49" s="99">
        <v>0.55102040816326525</v>
      </c>
      <c r="AB49" s="99">
        <v>0.68888888888888888</v>
      </c>
      <c r="AC49" s="99">
        <v>0.6</v>
      </c>
      <c r="AD49" s="99">
        <v>0.42</v>
      </c>
      <c r="AE49" s="99">
        <v>0.66</v>
      </c>
      <c r="AF49" s="99">
        <v>0.5</v>
      </c>
    </row>
    <row r="50" spans="1:32" ht="14.25" customHeight="1" x14ac:dyDescent="0.25">
      <c r="A50" s="53" t="s">
        <v>54</v>
      </c>
      <c r="B50" s="10" t="s">
        <v>75</v>
      </c>
      <c r="C50" s="8" t="str">
        <f>VLOOKUP($A50,'Inst_Cen (2)'!$A$3:$G$2000,C$1,FALSE)</f>
        <v>ENE-JUN 12</v>
      </c>
      <c r="D50" s="8" t="str">
        <f>VLOOKUP($A50,'Inst_Cen (2)'!$A$3:$G$2000,D$1,FALSE)</f>
        <v>ENE-JUN 13</v>
      </c>
      <c r="E50" s="8" t="str">
        <f>VLOOKUP($A50,'Inst_Cen (2)'!$A$3:$G$2000,E$1,FALSE)</f>
        <v>ENE-JUN 14</v>
      </c>
      <c r="F50" s="8" t="str">
        <f>VLOOKUP($A50,'Inst_Cen (2)'!$A$3:$G$2000,F$1,FALSE)</f>
        <v>ENE-JUN 15</v>
      </c>
      <c r="G50" s="8" t="str">
        <f>VLOOKUP($A50,'Inst_Cen (2)'!$A$3:$G$2000,G$1,FALSE)</f>
        <v>ENE-JUN 16</v>
      </c>
      <c r="H50" s="8" t="str">
        <f>VLOOKUP($A50,'Inst_Cen (2)'!$A$3:$G$2000,H$1,FALSE)</f>
        <v>ENE-JUN 17</v>
      </c>
      <c r="I50" s="105">
        <v>0.75</v>
      </c>
      <c r="J50" s="105">
        <v>0.82926829268292679</v>
      </c>
      <c r="K50" s="105">
        <v>0.52380952380952384</v>
      </c>
      <c r="L50" s="105">
        <v>0.65853658536585369</v>
      </c>
      <c r="M50" s="105">
        <v>0.6097560975609756</v>
      </c>
      <c r="N50" s="105">
        <v>0.54761904761904767</v>
      </c>
      <c r="O50" s="103">
        <v>0.5</v>
      </c>
      <c r="P50" s="103">
        <v>0.58536585365853655</v>
      </c>
      <c r="Q50" s="103">
        <v>0.47619047619047616</v>
      </c>
      <c r="R50" s="103">
        <v>0.56097560975609762</v>
      </c>
      <c r="S50" s="103">
        <v>0.58536585365853655</v>
      </c>
      <c r="T50" s="103">
        <v>0.5</v>
      </c>
      <c r="U50" s="101">
        <v>0.375</v>
      </c>
      <c r="V50" s="101">
        <v>0.34146341463414637</v>
      </c>
      <c r="W50" s="101">
        <v>0.33333333333333331</v>
      </c>
      <c r="X50" s="101">
        <v>0.51219512195121952</v>
      </c>
      <c r="Y50" s="101">
        <v>0.43902439024390244</v>
      </c>
      <c r="Z50" s="101">
        <v>0.33333333333333331</v>
      </c>
      <c r="AA50" s="99">
        <v>0.77500000000000002</v>
      </c>
      <c r="AB50" s="99">
        <v>0.82926829268292679</v>
      </c>
      <c r="AC50" s="99">
        <v>0.54761904761904767</v>
      </c>
      <c r="AD50" s="99">
        <v>0.68292682926829273</v>
      </c>
      <c r="AE50" s="99">
        <v>0.65853658536585369</v>
      </c>
      <c r="AF50" s="99">
        <v>0.83333333333333337</v>
      </c>
    </row>
    <row r="51" spans="1:32" ht="14.25" customHeight="1" x14ac:dyDescent="0.25">
      <c r="A51" s="53" t="s">
        <v>55</v>
      </c>
      <c r="B51" s="10" t="s">
        <v>75</v>
      </c>
      <c r="C51" s="8" t="str">
        <f>VLOOKUP($A51,'Inst_Cen (2)'!$A$3:$G$2000,C$1,FALSE)</f>
        <v>ENE-JUN 12</v>
      </c>
      <c r="D51" s="8" t="str">
        <f>VLOOKUP($A51,'Inst_Cen (2)'!$A$3:$G$2000,D$1,FALSE)</f>
        <v>ENE-JUN 13</v>
      </c>
      <c r="E51" s="8" t="str">
        <f>VLOOKUP($A51,'Inst_Cen (2)'!$A$3:$G$2000,E$1,FALSE)</f>
        <v>ENE-JUN 14</v>
      </c>
      <c r="F51" s="8" t="str">
        <f>VLOOKUP($A51,'Inst_Cen (2)'!$A$3:$G$2000,F$1,FALSE)</f>
        <v>ENE-JUN 15</v>
      </c>
      <c r="G51" s="8" t="str">
        <f>VLOOKUP($A51,'Inst_Cen (2)'!$A$3:$G$2000,G$1,FALSE)</f>
        <v>ENE-JUN 16</v>
      </c>
      <c r="H51" s="8" t="str">
        <f>VLOOKUP($A51,'Inst_Cen (2)'!$A$3:$G$2000,H$1,FALSE)</f>
        <v>ENE-JUN 17</v>
      </c>
      <c r="I51" s="105">
        <v>0.82499999999999996</v>
      </c>
      <c r="J51" s="105">
        <v>0.87804878048780488</v>
      </c>
      <c r="K51" s="111">
        <v>0.8</v>
      </c>
      <c r="L51" s="105">
        <v>0.75</v>
      </c>
      <c r="M51" s="105">
        <v>0.55000000000000004</v>
      </c>
      <c r="N51" s="105">
        <v>0.6097560975609756</v>
      </c>
      <c r="O51" s="103">
        <v>0.65</v>
      </c>
      <c r="P51" s="103">
        <v>0.78048780487804881</v>
      </c>
      <c r="Q51" s="103">
        <v>0.67500000000000004</v>
      </c>
      <c r="R51" s="103">
        <v>0.625</v>
      </c>
      <c r="S51" s="103">
        <v>0.55000000000000004</v>
      </c>
      <c r="T51" s="103">
        <v>0.6097560975609756</v>
      </c>
      <c r="U51" s="101">
        <v>0.55000000000000004</v>
      </c>
      <c r="V51" s="101">
        <v>0.51219512195121952</v>
      </c>
      <c r="W51" s="101">
        <v>0.55000000000000004</v>
      </c>
      <c r="X51" s="101">
        <v>0.5</v>
      </c>
      <c r="Y51" s="101">
        <v>0.35</v>
      </c>
      <c r="Z51" s="101">
        <v>0.56097560975609762</v>
      </c>
      <c r="AA51" s="99">
        <v>0.82499999999999996</v>
      </c>
      <c r="AB51" s="99">
        <v>0.95121951219512191</v>
      </c>
      <c r="AC51" s="99">
        <v>0.82499999999999996</v>
      </c>
      <c r="AD51" s="99">
        <v>0.77500000000000002</v>
      </c>
      <c r="AE51" s="99">
        <v>0.6</v>
      </c>
      <c r="AF51" s="99">
        <v>0.70731707317073167</v>
      </c>
    </row>
    <row r="52" spans="1:32" ht="14.25" customHeight="1" x14ac:dyDescent="0.25">
      <c r="A52" s="53" t="s">
        <v>56</v>
      </c>
      <c r="B52" s="10" t="s">
        <v>75</v>
      </c>
      <c r="C52" s="8" t="str">
        <f>VLOOKUP($A52,'Inst_Cen (2)'!$A$3:$G$2000,C$1,FALSE)</f>
        <v>AGO-DIC 14</v>
      </c>
      <c r="D52" s="8" t="str">
        <f>VLOOKUP($A52,'Inst_Cen (2)'!$A$3:$G$2000,D$1,FALSE)</f>
        <v>ENE-JUN 15</v>
      </c>
      <c r="E52" s="8" t="str">
        <f>VLOOKUP($A52,'Inst_Cen (2)'!$A$3:$G$2000,E$1,FALSE)</f>
        <v>AGO-DIC 15</v>
      </c>
      <c r="F52" s="8" t="str">
        <f>VLOOKUP($A52,'Inst_Cen (2)'!$A$3:$G$2000,F$1,FALSE)</f>
        <v>ENE-JUN 16</v>
      </c>
      <c r="G52" s="8" t="str">
        <f>VLOOKUP($A52,'Inst_Cen (2)'!$A$3:$G$2000,G$1,FALSE)</f>
        <v>AGO-DIC 16</v>
      </c>
      <c r="H52" s="8" t="str">
        <f>VLOOKUP($A52,'Inst_Cen (2)'!$A$3:$G$2000,H$1,FALSE)</f>
        <v>ENE-JUN 17</v>
      </c>
      <c r="I52" s="105">
        <v>0.73</v>
      </c>
      <c r="J52" s="105">
        <v>0.90196078431372551</v>
      </c>
      <c r="K52" s="111">
        <v>0.79411764705882348</v>
      </c>
      <c r="L52" s="105">
        <v>0.9</v>
      </c>
      <c r="M52" s="105">
        <v>0.78640776699029125</v>
      </c>
      <c r="N52" s="105">
        <v>0.76470588235294112</v>
      </c>
      <c r="O52" s="103">
        <v>0.6</v>
      </c>
      <c r="P52" s="103">
        <v>0.88235294117647056</v>
      </c>
      <c r="Q52" s="103">
        <v>0.6470588235294118</v>
      </c>
      <c r="R52" s="103">
        <v>0.88</v>
      </c>
      <c r="S52" s="103">
        <v>0.69902912621359226</v>
      </c>
      <c r="T52" s="103">
        <v>0.70588235294117652</v>
      </c>
      <c r="U52" s="101">
        <v>0.5</v>
      </c>
      <c r="V52" s="101">
        <v>0.84313725490196079</v>
      </c>
      <c r="W52" s="101">
        <v>0.50980392156862742</v>
      </c>
      <c r="X52" s="101">
        <v>0.88</v>
      </c>
      <c r="Y52" s="101">
        <v>0.61165048543689315</v>
      </c>
      <c r="Z52" s="101">
        <v>0.66666666666666663</v>
      </c>
      <c r="AA52" s="99">
        <v>0.79</v>
      </c>
      <c r="AB52" s="99">
        <v>0.92156862745098034</v>
      </c>
      <c r="AC52" s="99">
        <v>0.86274509803921573</v>
      </c>
      <c r="AD52" s="99">
        <v>0.9</v>
      </c>
      <c r="AE52" s="99">
        <v>0.84466019417475724</v>
      </c>
      <c r="AF52" s="99">
        <v>0.80392156862745101</v>
      </c>
    </row>
    <row r="53" spans="1:32" ht="14.25" customHeight="1" x14ac:dyDescent="0.25">
      <c r="A53" s="53" t="s">
        <v>107</v>
      </c>
      <c r="B53" s="10" t="s">
        <v>75</v>
      </c>
      <c r="C53" s="8">
        <f>VLOOKUP($A53,'Inst_Cen (2)'!$A$3:$G$2000,C$1,FALSE)</f>
        <v>0</v>
      </c>
      <c r="D53" s="8">
        <f>VLOOKUP($A53,'Inst_Cen (2)'!$A$3:$G$2000,D$1,FALSE)</f>
        <v>0</v>
      </c>
      <c r="E53" s="8">
        <f>VLOOKUP($A53,'Inst_Cen (2)'!$A$3:$G$2000,E$1,FALSE)</f>
        <v>0</v>
      </c>
      <c r="F53" s="8">
        <f>VLOOKUP($A53,'Inst_Cen (2)'!$A$3:$G$2000,F$1,FALSE)</f>
        <v>0</v>
      </c>
      <c r="G53" s="8" t="str">
        <f>VLOOKUP($A53,'Inst_Cen (2)'!$A$3:$G$2000,G$1,FALSE)</f>
        <v>ENE-JUN 16</v>
      </c>
      <c r="H53" s="8" t="str">
        <f>VLOOKUP($A53,'Inst_Cen (2)'!$A$3:$G$2000,H$1,FALSE)</f>
        <v>ENE-JUN 17</v>
      </c>
      <c r="I53" s="105" t="e">
        <v>#DIV/0!</v>
      </c>
      <c r="J53" s="105" t="e">
        <v>#DIV/0!</v>
      </c>
      <c r="K53" s="111" t="e">
        <v>#DIV/0!</v>
      </c>
      <c r="L53" s="105" t="e">
        <v>#DIV/0!</v>
      </c>
      <c r="M53" s="105">
        <v>0.26666666666666666</v>
      </c>
      <c r="N53" s="105">
        <v>0.21212121212121213</v>
      </c>
      <c r="O53" s="103" t="e">
        <v>#DIV/0!</v>
      </c>
      <c r="P53" s="103" t="e">
        <v>#DIV/0!</v>
      </c>
      <c r="Q53" s="103" t="e">
        <v>#DIV/0!</v>
      </c>
      <c r="R53" s="103" t="e">
        <v>#DIV/0!</v>
      </c>
      <c r="S53" s="103">
        <v>0.2</v>
      </c>
      <c r="T53" s="103">
        <v>0.21212121212121213</v>
      </c>
      <c r="U53" s="101" t="e">
        <v>#DIV/0!</v>
      </c>
      <c r="V53" s="101" t="e">
        <v>#DIV/0!</v>
      </c>
      <c r="W53" s="101" t="e">
        <v>#DIV/0!</v>
      </c>
      <c r="X53" s="101" t="e">
        <v>#DIV/0!</v>
      </c>
      <c r="Y53" s="101">
        <v>0.15555555555555556</v>
      </c>
      <c r="Z53" s="101">
        <v>0.15151515151515152</v>
      </c>
      <c r="AA53" s="99" t="e">
        <v>#DIV/0!</v>
      </c>
      <c r="AB53" s="99" t="e">
        <v>#DIV/0!</v>
      </c>
      <c r="AC53" s="99" t="e">
        <v>#DIV/0!</v>
      </c>
      <c r="AD53" s="99" t="e">
        <v>#DIV/0!</v>
      </c>
      <c r="AE53" s="99">
        <v>0.33333333333333331</v>
      </c>
      <c r="AF53" s="99">
        <v>0.42424242424242425</v>
      </c>
    </row>
    <row r="54" spans="1:32" ht="14.25" customHeight="1" x14ac:dyDescent="0.25">
      <c r="A54" s="53" t="s">
        <v>57</v>
      </c>
      <c r="B54" s="10" t="s">
        <v>75</v>
      </c>
      <c r="C54" s="8" t="str">
        <f>VLOOKUP($A54,'Inst_Cen (2)'!$A$3:$G$2000,C$1,FALSE)</f>
        <v>ENE-JUN 12</v>
      </c>
      <c r="D54" s="8" t="str">
        <f>VLOOKUP($A54,'Inst_Cen (2)'!$A$3:$G$2000,D$1,FALSE)</f>
        <v>ENE-JUN 13</v>
      </c>
      <c r="E54" s="8" t="str">
        <f>VLOOKUP($A54,'Inst_Cen (2)'!$A$3:$G$2000,E$1,FALSE)</f>
        <v>ENE-JUN 14</v>
      </c>
      <c r="F54" s="8" t="str">
        <f>VLOOKUP($A54,'Inst_Cen (2)'!$A$3:$G$2000,F$1,FALSE)</f>
        <v>ENE-JUN 15</v>
      </c>
      <c r="G54" s="8" t="str">
        <f>VLOOKUP($A54,'Inst_Cen (2)'!$A$3:$G$2000,G$1,FALSE)</f>
        <v>ENE-JUN 16</v>
      </c>
      <c r="H54" s="8" t="str">
        <f>VLOOKUP($A54,'Inst_Cen (2)'!$A$3:$G$2000,H$1,FALSE)</f>
        <v>ENE-JUN 17</v>
      </c>
      <c r="I54" s="105">
        <v>0.85106382978723405</v>
      </c>
      <c r="J54" s="105">
        <v>0.90243902439024393</v>
      </c>
      <c r="K54" s="111">
        <v>0.75</v>
      </c>
      <c r="L54" s="105">
        <v>0.5</v>
      </c>
      <c r="M54" s="105">
        <v>0.35294117647058826</v>
      </c>
      <c r="N54" s="105">
        <v>0.62264150943396224</v>
      </c>
      <c r="O54" s="103">
        <v>0.68085106382978722</v>
      </c>
      <c r="P54" s="103">
        <v>0.75609756097560976</v>
      </c>
      <c r="Q54" s="103">
        <v>0.60416666666666663</v>
      </c>
      <c r="R54" s="103">
        <v>0.45652173913043476</v>
      </c>
      <c r="S54" s="103">
        <v>0.33333333333333331</v>
      </c>
      <c r="T54" s="103">
        <v>0.62264150943396224</v>
      </c>
      <c r="U54" s="101">
        <v>0.42553191489361702</v>
      </c>
      <c r="V54" s="101">
        <v>0.43902439024390244</v>
      </c>
      <c r="W54" s="101">
        <v>0.5</v>
      </c>
      <c r="X54" s="101">
        <v>0.30434782608695654</v>
      </c>
      <c r="Y54" s="101">
        <v>0.15686274509803921</v>
      </c>
      <c r="Z54" s="101">
        <v>0.30188679245283018</v>
      </c>
      <c r="AA54" s="99">
        <v>0.8936170212765957</v>
      </c>
      <c r="AB54" s="99">
        <v>0.90243902439024393</v>
      </c>
      <c r="AC54" s="99">
        <v>0.8125</v>
      </c>
      <c r="AD54" s="99">
        <v>0.63043478260869568</v>
      </c>
      <c r="AE54" s="99">
        <v>0.58823529411764708</v>
      </c>
      <c r="AF54" s="99">
        <v>0.83018867924528306</v>
      </c>
    </row>
    <row r="55" spans="1:32" ht="14.25" customHeight="1" x14ac:dyDescent="0.25">
      <c r="A55" s="53" t="s">
        <v>58</v>
      </c>
      <c r="B55" s="10" t="s">
        <v>75</v>
      </c>
      <c r="C55" s="8" t="str">
        <f>VLOOKUP($A55,'Inst_Cen (2)'!$A$3:$G$2000,C$1,FALSE)</f>
        <v>ENE-JUN 11</v>
      </c>
      <c r="D55" s="8" t="str">
        <f>VLOOKUP($A55,'Inst_Cen (2)'!$A$3:$G$2000,D$1,FALSE)</f>
        <v>AGO-DIC 12</v>
      </c>
      <c r="E55" s="8" t="str">
        <f>VLOOKUP($A55,'Inst_Cen (2)'!$A$3:$G$2000,E$1,FALSE)</f>
        <v>AGO-DIC 13</v>
      </c>
      <c r="F55" s="8" t="str">
        <f>VLOOKUP($A55,'Inst_Cen (2)'!$A$3:$G$2000,F$1,FALSE)</f>
        <v>AGO-DIC 14</v>
      </c>
      <c r="G55" s="8" t="str">
        <f>VLOOKUP($A55,'Inst_Cen (2)'!$A$3:$G$2000,G$1,FALSE)</f>
        <v>AGO-DIC 15</v>
      </c>
      <c r="H55" s="8" t="str">
        <f>VLOOKUP($A55,'Inst_Cen (2)'!$A$3:$G$2000,H$1,FALSE)</f>
        <v>AGO-DIC 16</v>
      </c>
      <c r="I55" s="105">
        <v>0.24</v>
      </c>
      <c r="J55" s="111">
        <v>0.35294117647058826</v>
      </c>
      <c r="K55" s="105">
        <v>0.2</v>
      </c>
      <c r="L55" s="105">
        <v>0.39130434782608697</v>
      </c>
      <c r="M55" s="105">
        <v>0.18181818181818182</v>
      </c>
      <c r="N55" s="105">
        <v>0.2857142857142857</v>
      </c>
      <c r="O55" s="103">
        <v>0.08</v>
      </c>
      <c r="P55" s="103">
        <v>0.11764705882352941</v>
      </c>
      <c r="Q55" s="103">
        <v>6.6666666666666666E-2</v>
      </c>
      <c r="R55" s="103">
        <v>0.30434782608695654</v>
      </c>
      <c r="S55" s="103">
        <v>0.18181818181818182</v>
      </c>
      <c r="T55" s="103">
        <v>0.2857142857142857</v>
      </c>
      <c r="U55" s="101">
        <v>0.04</v>
      </c>
      <c r="V55" s="101">
        <v>0</v>
      </c>
      <c r="W55" s="101">
        <v>6.6666666666666666E-2</v>
      </c>
      <c r="X55" s="101">
        <v>0.30434782608695654</v>
      </c>
      <c r="Y55" s="101">
        <v>0.18181818181818182</v>
      </c>
      <c r="Z55" s="101">
        <v>0.19047619047619047</v>
      </c>
      <c r="AA55" s="99">
        <v>0.24</v>
      </c>
      <c r="AB55" s="99">
        <v>0.35294117647058826</v>
      </c>
      <c r="AC55" s="99">
        <v>0.2</v>
      </c>
      <c r="AD55" s="99">
        <v>0.47826086956521741</v>
      </c>
      <c r="AE55" s="99">
        <v>0.18181818181818182</v>
      </c>
      <c r="AF55" s="99">
        <v>0.5714285714285714</v>
      </c>
    </row>
    <row r="56" spans="1:32" ht="14.25" customHeight="1" x14ac:dyDescent="0.25">
      <c r="A56" s="53" t="s">
        <v>59</v>
      </c>
      <c r="B56" s="10" t="s">
        <v>75</v>
      </c>
      <c r="C56" s="8" t="str">
        <f>VLOOKUP($A56,'Inst_Cen (2)'!$A$3:$G$2000,C$1,FALSE)</f>
        <v>AGO-DIC 11</v>
      </c>
      <c r="D56" s="8" t="str">
        <f>VLOOKUP($A56,'Inst_Cen (2)'!$A$3:$G$2000,D$1,FALSE)</f>
        <v>AGO-DIC 12</v>
      </c>
      <c r="E56" s="8" t="str">
        <f>VLOOKUP($A56,'Inst_Cen (2)'!$A$3:$G$2000,E$1,FALSE)</f>
        <v>AGO-DIC 13</v>
      </c>
      <c r="F56" s="8" t="str">
        <f>VLOOKUP($A56,'Inst_Cen (2)'!$A$3:$G$2000,F$1,FALSE)</f>
        <v>AGO-DIC 14</v>
      </c>
      <c r="G56" s="8" t="str">
        <f>VLOOKUP($A56,'Inst_Cen (2)'!$A$3:$G$2000,G$1,FALSE)</f>
        <v>AGO-DIC 15</v>
      </c>
      <c r="H56" s="8" t="str">
        <f>VLOOKUP($A56,'Inst_Cen (2)'!$A$3:$G$2000,H$1,FALSE)</f>
        <v>AGO-DIC 16</v>
      </c>
      <c r="I56" s="105">
        <v>0.5357142857142857</v>
      </c>
      <c r="J56" s="105">
        <v>0.29629629629629628</v>
      </c>
      <c r="K56" s="111">
        <v>0.52</v>
      </c>
      <c r="L56" s="105">
        <v>0.48148148148148145</v>
      </c>
      <c r="M56" s="105">
        <v>0.45454545454545453</v>
      </c>
      <c r="N56" s="105">
        <v>0.2413793103448276</v>
      </c>
      <c r="O56" s="103">
        <v>0.32142857142857145</v>
      </c>
      <c r="P56" s="103">
        <v>0.14814814814814814</v>
      </c>
      <c r="Q56" s="103">
        <v>0.4</v>
      </c>
      <c r="R56" s="103">
        <v>0.33333333333333331</v>
      </c>
      <c r="S56" s="103">
        <v>0.36363636363636365</v>
      </c>
      <c r="T56" s="103">
        <v>0.20689655172413793</v>
      </c>
      <c r="U56" s="101">
        <v>0.2857142857142857</v>
      </c>
      <c r="V56" s="101">
        <v>0.14814814814814814</v>
      </c>
      <c r="W56" s="101">
        <v>0.2</v>
      </c>
      <c r="X56" s="101">
        <v>0.14814814814814814</v>
      </c>
      <c r="Y56" s="101">
        <v>0.18181818181818182</v>
      </c>
      <c r="Z56" s="101">
        <v>0.17241379310344829</v>
      </c>
      <c r="AA56" s="99">
        <v>0.5357142857142857</v>
      </c>
      <c r="AB56" s="99">
        <v>0.37037037037037035</v>
      </c>
      <c r="AC56" s="99">
        <v>0.56000000000000005</v>
      </c>
      <c r="AD56" s="99">
        <v>0.59259259259259256</v>
      </c>
      <c r="AE56" s="99">
        <v>0.59090909090909094</v>
      </c>
      <c r="AF56" s="99">
        <v>0.37931034482758619</v>
      </c>
    </row>
    <row r="57" spans="1:32" ht="14.25" customHeight="1" x14ac:dyDescent="0.25">
      <c r="A57" s="53" t="s">
        <v>60</v>
      </c>
      <c r="B57" s="10" t="s">
        <v>75</v>
      </c>
      <c r="C57" s="8" t="str">
        <f>VLOOKUP($A57,'Inst_Cen (2)'!$A$3:$G$2000,C$1,FALSE)</f>
        <v>AGO-DIC 14</v>
      </c>
      <c r="D57" s="8" t="str">
        <f>VLOOKUP($A57,'Inst_Cen (2)'!$A$3:$G$2000,D$1,FALSE)</f>
        <v>ENE-JUN 15</v>
      </c>
      <c r="E57" s="8" t="str">
        <f>VLOOKUP($A57,'Inst_Cen (2)'!$A$3:$G$2000,E$1,FALSE)</f>
        <v>AGO-DIC 15</v>
      </c>
      <c r="F57" s="8" t="str">
        <f>VLOOKUP($A57,'Inst_Cen (2)'!$A$3:$G$2000,F$1,FALSE)</f>
        <v>ENE-JUN 16</v>
      </c>
      <c r="G57" s="8" t="str">
        <f>VLOOKUP($A57,'Inst_Cen (2)'!$A$3:$G$2000,G$1,FALSE)</f>
        <v>AGO-DIC 16</v>
      </c>
      <c r="H57" s="8" t="str">
        <f>VLOOKUP($A57,'Inst_Cen (2)'!$A$3:$G$2000,H$1,FALSE)</f>
        <v>ENE-JUN 17</v>
      </c>
      <c r="I57" s="105">
        <v>0.74</v>
      </c>
      <c r="J57" s="105">
        <v>0.70833333333333337</v>
      </c>
      <c r="K57" s="111">
        <v>0.61224489795918369</v>
      </c>
      <c r="L57" s="105">
        <v>0.5714285714285714</v>
      </c>
      <c r="M57" s="105">
        <v>0.6</v>
      </c>
      <c r="N57" s="105">
        <v>0.39130434782608697</v>
      </c>
      <c r="O57" s="103">
        <v>0.66</v>
      </c>
      <c r="P57" s="103">
        <v>0.52083333333333337</v>
      </c>
      <c r="Q57" s="103">
        <v>0.51020408163265307</v>
      </c>
      <c r="R57" s="103">
        <v>0.40816326530612246</v>
      </c>
      <c r="S57" s="103">
        <v>0.6</v>
      </c>
      <c r="T57" s="103">
        <v>0.30434782608695654</v>
      </c>
      <c r="U57" s="101">
        <v>0.62</v>
      </c>
      <c r="V57" s="101">
        <v>0.5</v>
      </c>
      <c r="W57" s="101">
        <v>0.42857142857142855</v>
      </c>
      <c r="X57" s="101">
        <v>0.34693877551020408</v>
      </c>
      <c r="Y57" s="101">
        <v>0.44</v>
      </c>
      <c r="Z57" s="101">
        <v>0.2608695652173913</v>
      </c>
      <c r="AA57" s="99">
        <v>0.78</v>
      </c>
      <c r="AB57" s="99">
        <v>0.75</v>
      </c>
      <c r="AC57" s="99">
        <v>0.7142857142857143</v>
      </c>
      <c r="AD57" s="99">
        <v>0.75510204081632648</v>
      </c>
      <c r="AE57" s="99">
        <v>0.66</v>
      </c>
      <c r="AF57" s="99">
        <v>0.65217391304347827</v>
      </c>
    </row>
    <row r="58" spans="1:32" ht="14.25" customHeight="1" x14ac:dyDescent="0.25">
      <c r="A58" s="53" t="s">
        <v>61</v>
      </c>
      <c r="B58" s="10" t="s">
        <v>75</v>
      </c>
      <c r="C58" s="8" t="str">
        <f>VLOOKUP($A58,'Inst_Cen (2)'!$A$3:$G$2000,C$1,FALSE)</f>
        <v>ENE-JUN 12</v>
      </c>
      <c r="D58" s="8" t="str">
        <f>VLOOKUP($A58,'Inst_Cen (2)'!$A$3:$G$2000,D$1,FALSE)</f>
        <v>ENE-JUN 13</v>
      </c>
      <c r="E58" s="8" t="str">
        <f>VLOOKUP($A58,'Inst_Cen (2)'!$A$3:$G$2000,E$1,FALSE)</f>
        <v>ENE-JUN 14</v>
      </c>
      <c r="F58" s="8" t="str">
        <f>VLOOKUP($A58,'Inst_Cen (2)'!$A$3:$G$2000,F$1,FALSE)</f>
        <v>ENE-JUN 15</v>
      </c>
      <c r="G58" s="8" t="str">
        <f>VLOOKUP($A58,'Inst_Cen (2)'!$A$3:$G$2000,G$1,FALSE)</f>
        <v>ENE-JUN 16</v>
      </c>
      <c r="H58" s="8" t="str">
        <f>VLOOKUP($A58,'Inst_Cen (2)'!$A$3:$G$2000,H$1,FALSE)</f>
        <v>ENE-JUN 17</v>
      </c>
      <c r="I58" s="105">
        <v>0.31818181818181818</v>
      </c>
      <c r="J58" s="105">
        <v>0.11764705882352941</v>
      </c>
      <c r="K58" s="105">
        <v>0.5</v>
      </c>
      <c r="L58" s="105">
        <v>0.36363636363636365</v>
      </c>
      <c r="M58" s="105">
        <v>0.38709677419354838</v>
      </c>
      <c r="N58" s="105">
        <v>0.33333333333333331</v>
      </c>
      <c r="O58" s="103">
        <v>0.13636363636363635</v>
      </c>
      <c r="P58" s="103">
        <v>0</v>
      </c>
      <c r="Q58" s="103">
        <v>0.33333333333333331</v>
      </c>
      <c r="R58" s="103">
        <v>0.22727272727272727</v>
      </c>
      <c r="S58" s="103">
        <v>0.29032258064516131</v>
      </c>
      <c r="T58" s="103">
        <v>0.25</v>
      </c>
      <c r="U58" s="101">
        <v>4.5454545454545456E-2</v>
      </c>
      <c r="V58" s="101">
        <v>0</v>
      </c>
      <c r="W58" s="101">
        <v>0.1111111111111111</v>
      </c>
      <c r="X58" s="101">
        <v>4.5454545454545456E-2</v>
      </c>
      <c r="Y58" s="101">
        <v>0.22580645161290322</v>
      </c>
      <c r="Z58" s="101">
        <v>0.25</v>
      </c>
      <c r="AA58" s="99">
        <v>0.36363636363636365</v>
      </c>
      <c r="AB58" s="99">
        <v>0.11764705882352941</v>
      </c>
      <c r="AC58" s="99">
        <v>0.5</v>
      </c>
      <c r="AD58" s="99">
        <v>0.5</v>
      </c>
      <c r="AE58" s="99">
        <v>0.5161290322580645</v>
      </c>
      <c r="AF58" s="99">
        <v>0.5</v>
      </c>
    </row>
    <row r="59" spans="1:32" ht="14.25" customHeight="1" x14ac:dyDescent="0.25">
      <c r="A59" s="53" t="s">
        <v>62</v>
      </c>
      <c r="B59" s="9" t="s">
        <v>75</v>
      </c>
      <c r="C59" s="8" t="str">
        <f>VLOOKUP($A59,'Inst_Cen (2)'!$A$3:$G$2000,C$1,FALSE)</f>
        <v>AGO-DIC 11</v>
      </c>
      <c r="D59" s="8" t="str">
        <f>VLOOKUP($A59,'Inst_Cen (2)'!$A$3:$G$2000,D$1,FALSE)</f>
        <v>AGO-DIC 12</v>
      </c>
      <c r="E59" s="8" t="str">
        <f>VLOOKUP($A59,'Inst_Cen (2)'!$A$3:$G$2000,E$1,FALSE)</f>
        <v>AGO-DIC 13</v>
      </c>
      <c r="F59" s="8" t="str">
        <f>VLOOKUP($A59,'Inst_Cen (2)'!$A$3:$G$2000,F$1,FALSE)</f>
        <v>AGO-DIC 14</v>
      </c>
      <c r="G59" s="8" t="str">
        <f>VLOOKUP($A59,'Inst_Cen (2)'!$A$3:$G$2000,G$1,FALSE)</f>
        <v>AGO-DIC 15</v>
      </c>
      <c r="H59" s="8" t="str">
        <f>VLOOKUP($A59,'Inst_Cen (2)'!$A$3:$G$2000,H$1,FALSE)</f>
        <v>AGO-DIC 16</v>
      </c>
      <c r="I59" s="105">
        <v>0.86</v>
      </c>
      <c r="J59" s="105">
        <v>0.86</v>
      </c>
      <c r="K59" s="111">
        <v>0.66</v>
      </c>
      <c r="L59" s="105">
        <v>0.73469387755102045</v>
      </c>
      <c r="M59" s="105">
        <v>0.66</v>
      </c>
      <c r="N59" s="105">
        <v>0.74</v>
      </c>
      <c r="O59" s="103">
        <v>0.82</v>
      </c>
      <c r="P59" s="103">
        <v>0.78</v>
      </c>
      <c r="Q59" s="103">
        <v>0.44</v>
      </c>
      <c r="R59" s="103">
        <v>0.65306122448979587</v>
      </c>
      <c r="S59" s="103">
        <v>0.5</v>
      </c>
      <c r="T59" s="103">
        <v>0.66</v>
      </c>
      <c r="U59" s="101">
        <v>0.38</v>
      </c>
      <c r="V59" s="101">
        <v>0.48</v>
      </c>
      <c r="W59" s="101">
        <v>0.34</v>
      </c>
      <c r="X59" s="101">
        <v>0.48979591836734693</v>
      </c>
      <c r="Y59" s="101">
        <v>0.32</v>
      </c>
      <c r="Z59" s="101">
        <v>0.54</v>
      </c>
      <c r="AA59" s="99">
        <v>0.86</v>
      </c>
      <c r="AB59" s="99">
        <v>0.86</v>
      </c>
      <c r="AC59" s="99">
        <v>0.68</v>
      </c>
      <c r="AD59" s="99">
        <v>0.77551020408163263</v>
      </c>
      <c r="AE59" s="99">
        <v>0.74</v>
      </c>
      <c r="AF59" s="99">
        <v>0.82</v>
      </c>
    </row>
    <row r="60" spans="1:32" ht="14.25" customHeight="1" x14ac:dyDescent="0.25">
      <c r="A60" s="53" t="s">
        <v>63</v>
      </c>
      <c r="B60" s="10" t="s">
        <v>74</v>
      </c>
      <c r="C60" s="8" t="str">
        <f>VLOOKUP($A60,'Inst_Cen (2)'!$A$3:$G$2000,C$1,FALSE)</f>
        <v>AGO-DIC 14</v>
      </c>
      <c r="D60" s="8" t="str">
        <f>VLOOKUP($A60,'Inst_Cen (2)'!$A$3:$G$2000,D$1,FALSE)</f>
        <v>ENE-JUN 15</v>
      </c>
      <c r="E60" s="8" t="str">
        <f>VLOOKUP($A60,'Inst_Cen (2)'!$A$3:$G$2000,E$1,FALSE)</f>
        <v>AGO-DIC 15</v>
      </c>
      <c r="F60" s="8" t="str">
        <f>VLOOKUP($A60,'Inst_Cen (2)'!$A$3:$G$2000,F$1,FALSE)</f>
        <v>ENE-JUN 16</v>
      </c>
      <c r="G60" s="8" t="str">
        <f>VLOOKUP($A60,'Inst_Cen (2)'!$A$3:$G$2000,G$1,FALSE)</f>
        <v>AGO-DIC 16</v>
      </c>
      <c r="H60" s="8" t="str">
        <f>VLOOKUP($A60,'Inst_Cen (2)'!$A$3:$G$2000,H$1,FALSE)</f>
        <v>ENE-JUN 17</v>
      </c>
      <c r="I60" s="105">
        <v>0.43333333333333335</v>
      </c>
      <c r="J60" s="105">
        <v>0.5679012345679012</v>
      </c>
      <c r="K60" s="105">
        <v>0.7</v>
      </c>
      <c r="L60" s="105">
        <v>0.4861111111111111</v>
      </c>
      <c r="M60" s="105">
        <v>0.25806451612903225</v>
      </c>
      <c r="N60" s="105">
        <v>0.41025641025641024</v>
      </c>
      <c r="O60" s="103">
        <v>0.2</v>
      </c>
      <c r="P60" s="103">
        <v>0.49382716049382713</v>
      </c>
      <c r="Q60" s="103">
        <v>0.46666666666666667</v>
      </c>
      <c r="R60" s="103">
        <v>0.41666666666666669</v>
      </c>
      <c r="S60" s="103">
        <v>9.6774193548387094E-2</v>
      </c>
      <c r="T60" s="103">
        <v>0.41025641025641024</v>
      </c>
      <c r="U60" s="101">
        <v>0.16666666666666666</v>
      </c>
      <c r="V60" s="101">
        <v>0.35802469135802467</v>
      </c>
      <c r="W60" s="101">
        <v>0.43333333333333335</v>
      </c>
      <c r="X60" s="101">
        <v>0.31944444444444442</v>
      </c>
      <c r="Y60" s="101">
        <v>3.2258064516129031E-2</v>
      </c>
      <c r="Z60" s="101">
        <v>0.28205128205128205</v>
      </c>
      <c r="AA60" s="99">
        <v>0.6333333333333333</v>
      </c>
      <c r="AB60" s="99">
        <v>0.62962962962962965</v>
      </c>
      <c r="AC60" s="99">
        <v>0.83333333333333337</v>
      </c>
      <c r="AD60" s="99">
        <v>0.56944444444444442</v>
      </c>
      <c r="AE60" s="99">
        <v>0.4838709677419355</v>
      </c>
      <c r="AF60" s="99">
        <v>0.71794871794871795</v>
      </c>
    </row>
    <row r="61" spans="1:32" x14ac:dyDescent="0.25">
      <c r="A61" s="53" t="s">
        <v>83</v>
      </c>
      <c r="B61" s="9" t="s">
        <v>75</v>
      </c>
      <c r="C61" s="8">
        <f>VLOOKUP($A61,'Inst_Cen (2)'!$A$3:$G$2000,C$1,FALSE)</f>
        <v>0</v>
      </c>
      <c r="D61" s="8">
        <f>VLOOKUP($A61,'Inst_Cen (2)'!$A$3:$G$2000,D$1,FALSE)</f>
        <v>0</v>
      </c>
      <c r="E61" s="8" t="str">
        <f>VLOOKUP($A61,'Inst_Cen (2)'!$A$3:$G$2000,E$1,FALSE)</f>
        <v>ENE-JUN 14</v>
      </c>
      <c r="F61" s="8" t="str">
        <f>VLOOKUP($A61,'Inst_Cen (2)'!$A$3:$G$2000,F$1,FALSE)</f>
        <v>ENE-JUN 15</v>
      </c>
      <c r="G61" s="8" t="str">
        <f>VLOOKUP($A61,'Inst_Cen (2)'!$A$3:$G$2000,G$1,FALSE)</f>
        <v>ENE-JUN 16</v>
      </c>
      <c r="H61" s="8" t="str">
        <f>VLOOKUP($A61,'Inst_Cen (2)'!$A$3:$G$2000,H$1,FALSE)</f>
        <v>ENE-JUN 17</v>
      </c>
      <c r="I61" s="105" t="e">
        <v>#DIV/0!</v>
      </c>
      <c r="J61" s="105" t="e">
        <v>#DIV/0!</v>
      </c>
      <c r="K61" s="105">
        <v>0.61290322580645162</v>
      </c>
      <c r="L61" s="105">
        <v>0.6</v>
      </c>
      <c r="M61" s="105">
        <v>0.52</v>
      </c>
      <c r="N61" s="105">
        <v>0.44</v>
      </c>
      <c r="O61" s="103" t="e">
        <v>#DIV/0!</v>
      </c>
      <c r="P61" s="103" t="e">
        <v>#DIV/0!</v>
      </c>
      <c r="Q61" s="103">
        <v>0.54838709677419351</v>
      </c>
      <c r="R61" s="103">
        <v>0.6</v>
      </c>
      <c r="S61" s="103">
        <v>0.48</v>
      </c>
      <c r="T61" s="103">
        <v>0.44</v>
      </c>
      <c r="U61" s="101" t="e">
        <v>#DIV/0!</v>
      </c>
      <c r="V61" s="101" t="e">
        <v>#DIV/0!</v>
      </c>
      <c r="W61" s="101">
        <v>0.45161290322580644</v>
      </c>
      <c r="X61" s="101">
        <v>0.4</v>
      </c>
      <c r="Y61" s="101">
        <v>0.36</v>
      </c>
      <c r="Z61" s="101">
        <v>0.2</v>
      </c>
      <c r="AA61" s="99" t="e">
        <v>#DIV/0!</v>
      </c>
      <c r="AB61" s="99" t="e">
        <v>#DIV/0!</v>
      </c>
      <c r="AC61" s="99">
        <v>0.67741935483870963</v>
      </c>
      <c r="AD61" s="99">
        <v>0.64</v>
      </c>
      <c r="AE61" s="99">
        <v>0.6</v>
      </c>
      <c r="AF61" s="99">
        <v>0.88</v>
      </c>
    </row>
    <row r="62" spans="1:32" x14ac:dyDescent="0.25">
      <c r="A62" s="53" t="s">
        <v>64</v>
      </c>
      <c r="B62" s="9" t="s">
        <v>75</v>
      </c>
      <c r="C62" s="8" t="str">
        <f>VLOOKUP($A62,'Inst_Cen (2)'!$A$3:$G$2000,C$1,FALSE)</f>
        <v>ENE-JUN 12</v>
      </c>
      <c r="D62" s="8" t="str">
        <f>VLOOKUP($A62,'Inst_Cen (2)'!$A$3:$G$2000,D$1,FALSE)</f>
        <v>ENE-JUN 13</v>
      </c>
      <c r="E62" s="8" t="str">
        <f>VLOOKUP($A62,'Inst_Cen (2)'!$A$3:$G$2000,E$1,FALSE)</f>
        <v>ENE-JUN 14</v>
      </c>
      <c r="F62" s="8" t="str">
        <f>VLOOKUP($A62,'Inst_Cen (2)'!$A$3:$G$2000,F$1,FALSE)</f>
        <v>ENE-JUN 15</v>
      </c>
      <c r="G62" s="8" t="str">
        <f>VLOOKUP($A62,'Inst_Cen (2)'!$A$3:$G$2000,G$1,FALSE)</f>
        <v>ENE-JUN 16</v>
      </c>
      <c r="H62" s="8" t="str">
        <f>VLOOKUP($A62,'Inst_Cen (2)'!$A$3:$G$2000,H$1,FALSE)</f>
        <v>ENE-JUN 17</v>
      </c>
      <c r="I62" s="105">
        <v>0.61904761904761907</v>
      </c>
      <c r="J62" s="105">
        <v>0.45454545454545453</v>
      </c>
      <c r="K62" s="105">
        <v>0.57894736842105265</v>
      </c>
      <c r="L62" s="105">
        <v>0.52500000000000002</v>
      </c>
      <c r="M62" s="105">
        <v>0.5161290322580645</v>
      </c>
      <c r="N62" s="105">
        <v>0.41025641025641024</v>
      </c>
      <c r="O62" s="103">
        <v>0.54761904761904767</v>
      </c>
      <c r="P62" s="103">
        <v>0.40909090909090912</v>
      </c>
      <c r="Q62" s="103">
        <v>0.42105263157894735</v>
      </c>
      <c r="R62" s="103">
        <v>0.375</v>
      </c>
      <c r="S62" s="103">
        <v>0.41935483870967744</v>
      </c>
      <c r="T62" s="103">
        <v>0.41025641025641024</v>
      </c>
      <c r="U62" s="101">
        <v>0.33333333333333331</v>
      </c>
      <c r="V62" s="101">
        <v>0.20454545454545456</v>
      </c>
      <c r="W62" s="101">
        <v>0.28947368421052633</v>
      </c>
      <c r="X62" s="101">
        <v>0.25</v>
      </c>
      <c r="Y62" s="101">
        <v>0.29032258064516131</v>
      </c>
      <c r="Z62" s="101">
        <v>0.30769230769230771</v>
      </c>
      <c r="AA62" s="99">
        <v>0.61904761904761907</v>
      </c>
      <c r="AB62" s="99">
        <v>0.59090909090909094</v>
      </c>
      <c r="AC62" s="99">
        <v>0.71052631578947367</v>
      </c>
      <c r="AD62" s="99">
        <v>0.6</v>
      </c>
      <c r="AE62" s="99">
        <v>0.61290322580645162</v>
      </c>
      <c r="AF62" s="99">
        <v>0.5641025641025641</v>
      </c>
    </row>
    <row r="63" spans="1:32" x14ac:dyDescent="0.25">
      <c r="A63" s="53" t="s">
        <v>65</v>
      </c>
      <c r="B63" s="9" t="s">
        <v>75</v>
      </c>
      <c r="C63" s="8" t="str">
        <f>VLOOKUP($A63,'Inst_Cen (2)'!$A$3:$G$2000,C$1,FALSE)</f>
        <v>AGO-DIC 11</v>
      </c>
      <c r="D63" s="8" t="str">
        <f>VLOOKUP($A63,'Inst_Cen (2)'!$A$3:$G$2000,D$1,FALSE)</f>
        <v>AGO-DIC 12</v>
      </c>
      <c r="E63" s="8" t="str">
        <f>VLOOKUP($A63,'Inst_Cen (2)'!$A$3:$G$2000,E$1,FALSE)</f>
        <v>AGO-DIC 13</v>
      </c>
      <c r="F63" s="8" t="str">
        <f>VLOOKUP($A63,'Inst_Cen (2)'!$A$3:$G$2000,F$1,FALSE)</f>
        <v>AGO-DIC 14</v>
      </c>
      <c r="G63" s="8" t="str">
        <f>VLOOKUP($A63,'Inst_Cen (2)'!$A$3:$G$2000,G$1,FALSE)</f>
        <v>AGO-DIC 15</v>
      </c>
      <c r="H63" s="8" t="str">
        <f>VLOOKUP($A63,'Inst_Cen (2)'!$A$3:$G$2000,H$1,FALSE)</f>
        <v>AGO-DIC 16</v>
      </c>
      <c r="I63" s="105">
        <v>0.39130434782608697</v>
      </c>
      <c r="J63" s="105">
        <v>0.5757575757575758</v>
      </c>
      <c r="K63" s="105">
        <v>0.5714285714285714</v>
      </c>
      <c r="L63" s="105">
        <v>0.43333333333333335</v>
      </c>
      <c r="M63" s="105">
        <v>0.7</v>
      </c>
      <c r="N63" s="105">
        <v>0.25806451612903225</v>
      </c>
      <c r="O63" s="103">
        <v>0.30434782608695654</v>
      </c>
      <c r="P63" s="103">
        <v>0.39393939393939392</v>
      </c>
      <c r="Q63" s="103">
        <v>0.35714285714285715</v>
      </c>
      <c r="R63" s="103">
        <v>0.2</v>
      </c>
      <c r="S63" s="103">
        <v>0.46666666666666667</v>
      </c>
      <c r="T63" s="103">
        <v>9.6774193548387094E-2</v>
      </c>
      <c r="U63" s="101">
        <v>0.17391304347826086</v>
      </c>
      <c r="V63" s="101">
        <v>0.27272727272727271</v>
      </c>
      <c r="W63" s="101">
        <v>0.32142857142857145</v>
      </c>
      <c r="X63" s="101">
        <v>0.16666666666666666</v>
      </c>
      <c r="Y63" s="101">
        <v>0.43333333333333335</v>
      </c>
      <c r="Z63" s="101">
        <v>3.2258064516129031E-2</v>
      </c>
      <c r="AA63" s="99">
        <v>0.39130434782608697</v>
      </c>
      <c r="AB63" s="99">
        <v>0.63636363636363635</v>
      </c>
      <c r="AC63" s="99">
        <v>0.6785714285714286</v>
      </c>
      <c r="AD63" s="99">
        <v>0.6333333333333333</v>
      </c>
      <c r="AE63" s="99">
        <v>0.83333333333333337</v>
      </c>
      <c r="AF63" s="99">
        <v>0.4838709677419355</v>
      </c>
    </row>
    <row r="64" spans="1:32" x14ac:dyDescent="0.25">
      <c r="A64" s="53" t="s">
        <v>84</v>
      </c>
      <c r="B64" s="9" t="s">
        <v>75</v>
      </c>
      <c r="C64" s="8">
        <f>VLOOKUP($A64,'Inst_Cen (2)'!$A$3:$G$2000,C$1,FALSE)</f>
        <v>0</v>
      </c>
      <c r="D64" s="8">
        <f>VLOOKUP($A64,'Inst_Cen (2)'!$A$3:$G$2000,D$1,FALSE)</f>
        <v>0</v>
      </c>
      <c r="E64" s="8" t="str">
        <f>VLOOKUP($A64,'Inst_Cen (2)'!$A$3:$G$2000,E$1,FALSE)</f>
        <v>ENE-JUN 14</v>
      </c>
      <c r="F64" s="8" t="str">
        <f>VLOOKUP($A64,'Inst_Cen (2)'!$A$3:$G$2000,F$1,FALSE)</f>
        <v>ENE-JUN 15</v>
      </c>
      <c r="G64" s="8" t="str">
        <f>VLOOKUP($A64,'Inst_Cen (2)'!$A$3:$G$2000,G$1,FALSE)</f>
        <v>ENE-JUN 16</v>
      </c>
      <c r="H64" s="8" t="str">
        <f>VLOOKUP($A64,'Inst_Cen (2)'!$A$3:$G$2000,H$1,FALSE)</f>
        <v>ENE-JUN 17</v>
      </c>
      <c r="I64" s="105" t="e">
        <v>#DIV/0!</v>
      </c>
      <c r="J64" s="105" t="e">
        <v>#DIV/0!</v>
      </c>
      <c r="K64" s="105">
        <v>0.42857142857142855</v>
      </c>
      <c r="L64" s="105">
        <v>0.625</v>
      </c>
      <c r="M64" s="105">
        <v>0.375</v>
      </c>
      <c r="N64" s="105">
        <v>0.35714285714285715</v>
      </c>
      <c r="O64" s="103" t="e">
        <v>#DIV/0!</v>
      </c>
      <c r="P64" s="103" t="e">
        <v>#DIV/0!</v>
      </c>
      <c r="Q64" s="103">
        <v>0.21428571428571427</v>
      </c>
      <c r="R64" s="103">
        <v>0.625</v>
      </c>
      <c r="S64" s="103">
        <v>0.3125</v>
      </c>
      <c r="T64" s="103">
        <v>0.35714285714285715</v>
      </c>
      <c r="U64" s="101" t="e">
        <v>#DIV/0!</v>
      </c>
      <c r="V64" s="101" t="e">
        <v>#DIV/0!</v>
      </c>
      <c r="W64" s="101">
        <v>0.21428571428571427</v>
      </c>
      <c r="X64" s="101">
        <v>0.5625</v>
      </c>
      <c r="Y64" s="101">
        <v>0.3125</v>
      </c>
      <c r="Z64" s="101">
        <v>0.35714285714285715</v>
      </c>
      <c r="AA64" s="99" t="e">
        <v>#DIV/0!</v>
      </c>
      <c r="AB64" s="99" t="e">
        <v>#DIV/0!</v>
      </c>
      <c r="AC64" s="99">
        <v>0.42857142857142855</v>
      </c>
      <c r="AD64" s="99">
        <v>0.6875</v>
      </c>
      <c r="AE64" s="99">
        <v>0.4375</v>
      </c>
      <c r="AF64" s="99">
        <v>0.8571428571428571</v>
      </c>
    </row>
    <row r="65" spans="1:32" x14ac:dyDescent="0.25">
      <c r="A65" s="53" t="s">
        <v>115</v>
      </c>
      <c r="B65" s="10" t="s">
        <v>74</v>
      </c>
      <c r="C65" s="8">
        <f>VLOOKUP($A65,'Inst_Cen (2)'!$A$3:$G$2000,C$1,FALSE)</f>
        <v>0</v>
      </c>
      <c r="D65" s="8">
        <f>VLOOKUP($A65,'Inst_Cen (2)'!$A$3:$G$2000,D$1,FALSE)</f>
        <v>0</v>
      </c>
      <c r="E65" s="8">
        <f>VLOOKUP($A65,'Inst_Cen (2)'!$A$3:$G$2000,E$1,FALSE)</f>
        <v>0</v>
      </c>
      <c r="F65" s="8">
        <f>VLOOKUP($A65,'Inst_Cen (2)'!$A$3:$G$2000,F$1,FALSE)</f>
        <v>0</v>
      </c>
      <c r="G65" s="8">
        <f>VLOOKUP($A65,'Inst_Cen (2)'!$A$3:$G$2000,G$1,FALSE)</f>
        <v>0</v>
      </c>
      <c r="H65" s="8" t="str">
        <f>VLOOKUP($A65,'Inst_Cen (2)'!$A$3:$G$2000,H$1,FALSE)</f>
        <v>AGO-DIC 16</v>
      </c>
      <c r="I65" s="105" t="e">
        <v>#DIV/0!</v>
      </c>
      <c r="J65" s="105" t="e">
        <v>#DIV/0!</v>
      </c>
      <c r="K65" s="105" t="e">
        <v>#DIV/0!</v>
      </c>
      <c r="L65" s="105" t="e">
        <v>#DIV/0!</v>
      </c>
      <c r="M65" s="105" t="e">
        <v>#DIV/0!</v>
      </c>
      <c r="N65" s="105">
        <v>0.58333333333333337</v>
      </c>
      <c r="O65" s="103" t="e">
        <v>#DIV/0!</v>
      </c>
      <c r="P65" s="103" t="e">
        <v>#DIV/0!</v>
      </c>
      <c r="Q65" s="103" t="e">
        <v>#DIV/0!</v>
      </c>
      <c r="R65" s="103" t="e">
        <v>#DIV/0!</v>
      </c>
      <c r="S65" s="103" t="e">
        <v>#DIV/0!</v>
      </c>
      <c r="T65" s="103">
        <v>0.49404761904761907</v>
      </c>
      <c r="U65" s="101" t="e">
        <v>#DIV/0!</v>
      </c>
      <c r="V65" s="101" t="e">
        <v>#DIV/0!</v>
      </c>
      <c r="W65" s="101" t="e">
        <v>#DIV/0!</v>
      </c>
      <c r="X65" s="101" t="e">
        <v>#DIV/0!</v>
      </c>
      <c r="Y65" s="101" t="e">
        <v>#DIV/0!</v>
      </c>
      <c r="Z65" s="101">
        <v>0.26190476190476192</v>
      </c>
      <c r="AA65" s="99" t="e">
        <v>#DIV/0!</v>
      </c>
      <c r="AB65" s="99" t="e">
        <v>#DIV/0!</v>
      </c>
      <c r="AC65" s="99" t="e">
        <v>#DIV/0!</v>
      </c>
      <c r="AD65" s="99" t="e">
        <v>#DIV/0!</v>
      </c>
      <c r="AE65" s="99" t="e">
        <v>#DIV/0!</v>
      </c>
      <c r="AF65" s="99">
        <v>0.67261904761904767</v>
      </c>
    </row>
    <row r="66" spans="1:32" x14ac:dyDescent="0.25">
      <c r="A66" s="53" t="s">
        <v>110</v>
      </c>
      <c r="B66" s="9" t="s">
        <v>75</v>
      </c>
      <c r="C66" s="8">
        <f>VLOOKUP($A66,'Inst_Cen (2)'!$A$3:$G$2000,C$1,FALSE)</f>
        <v>0</v>
      </c>
      <c r="D66" s="8">
        <f>VLOOKUP($A66,'Inst_Cen (2)'!$A$3:$G$2000,D$1,FALSE)</f>
        <v>0</v>
      </c>
      <c r="E66" s="8">
        <f>VLOOKUP($A66,'Inst_Cen (2)'!$A$3:$G$2000,E$1,FALSE)</f>
        <v>0</v>
      </c>
      <c r="F66" s="8">
        <f>VLOOKUP($A66,'Inst_Cen (2)'!$A$3:$G$2000,F$1,FALSE)</f>
        <v>0</v>
      </c>
      <c r="G66" s="8">
        <f>VLOOKUP($A66,'Inst_Cen (2)'!$A$3:$G$2000,G$1,FALSE)</f>
        <v>0</v>
      </c>
      <c r="H66" s="8" t="str">
        <f>VLOOKUP($A66,'Inst_Cen (2)'!$A$3:$G$2000,H$1,FALSE)</f>
        <v>AGO-DIC 16</v>
      </c>
      <c r="I66" s="105" t="e">
        <v>#DIV/0!</v>
      </c>
      <c r="J66" s="105" t="e">
        <v>#DIV/0!</v>
      </c>
      <c r="K66" s="105" t="e">
        <v>#DIV/0!</v>
      </c>
      <c r="L66" s="105" t="e">
        <v>#DIV/0!</v>
      </c>
      <c r="M66" s="105" t="e">
        <v>#DIV/0!</v>
      </c>
      <c r="N66" s="105">
        <v>0.51190476190476186</v>
      </c>
      <c r="O66" s="103" t="e">
        <v>#DIV/0!</v>
      </c>
      <c r="P66" s="103" t="e">
        <v>#DIV/0!</v>
      </c>
      <c r="Q66" s="103" t="e">
        <v>#DIV/0!</v>
      </c>
      <c r="R66" s="103" t="e">
        <v>#DIV/0!</v>
      </c>
      <c r="S66" s="103" t="e">
        <v>#DIV/0!</v>
      </c>
      <c r="T66" s="103">
        <v>0.4642857142857143</v>
      </c>
      <c r="U66" s="101" t="e">
        <v>#DIV/0!</v>
      </c>
      <c r="V66" s="101" t="e">
        <v>#DIV/0!</v>
      </c>
      <c r="W66" s="101" t="e">
        <v>#DIV/0!</v>
      </c>
      <c r="X66" s="101" t="e">
        <v>#DIV/0!</v>
      </c>
      <c r="Y66" s="101" t="e">
        <v>#DIV/0!</v>
      </c>
      <c r="Z66" s="101">
        <v>0.30952380952380953</v>
      </c>
      <c r="AA66" s="99" t="e">
        <v>#DIV/0!</v>
      </c>
      <c r="AB66" s="99" t="e">
        <v>#DIV/0!</v>
      </c>
      <c r="AC66" s="99" t="e">
        <v>#DIV/0!</v>
      </c>
      <c r="AD66" s="99" t="e">
        <v>#DIV/0!</v>
      </c>
      <c r="AE66" s="99" t="e">
        <v>#DIV/0!</v>
      </c>
      <c r="AF66" s="99">
        <v>0.6071428571428571</v>
      </c>
    </row>
    <row r="67" spans="1:32" x14ac:dyDescent="0.25">
      <c r="A67" s="53" t="s">
        <v>111</v>
      </c>
      <c r="B67" s="9" t="s">
        <v>75</v>
      </c>
      <c r="C67" s="8">
        <f>VLOOKUP($A67,'Inst_Cen (2)'!$A$3:$G$2000,C$1,FALSE)</f>
        <v>0</v>
      </c>
      <c r="D67" s="8">
        <f>VLOOKUP($A67,'Inst_Cen (2)'!$A$3:$G$2000,D$1,FALSE)</f>
        <v>0</v>
      </c>
      <c r="E67" s="8">
        <f>VLOOKUP($A67,'Inst_Cen (2)'!$A$3:$G$2000,E$1,FALSE)</f>
        <v>0</v>
      </c>
      <c r="F67" s="8">
        <f>VLOOKUP($A67,'Inst_Cen (2)'!$A$3:$G$2000,F$1,FALSE)</f>
        <v>0</v>
      </c>
      <c r="G67" s="8">
        <f>VLOOKUP($A67,'Inst_Cen (2)'!$A$3:$G$2000,G$1,FALSE)</f>
        <v>0</v>
      </c>
      <c r="H67" s="8" t="str">
        <f>VLOOKUP($A67,'Inst_Cen (2)'!$A$3:$G$2000,H$1,FALSE)</f>
        <v>AGO-DIC 16</v>
      </c>
      <c r="I67" s="105" t="e">
        <v>#DIV/0!</v>
      </c>
      <c r="J67" s="105" t="e">
        <v>#DIV/0!</v>
      </c>
      <c r="K67" s="105" t="e">
        <v>#DIV/0!</v>
      </c>
      <c r="L67" s="105" t="e">
        <v>#DIV/0!</v>
      </c>
      <c r="M67" s="105" t="e">
        <v>#DIV/0!</v>
      </c>
      <c r="N67" s="105">
        <v>0.65476190476190477</v>
      </c>
      <c r="O67" s="103" t="e">
        <v>#DIV/0!</v>
      </c>
      <c r="P67" s="103" t="e">
        <v>#DIV/0!</v>
      </c>
      <c r="Q67" s="103" t="e">
        <v>#DIV/0!</v>
      </c>
      <c r="R67" s="103" t="e">
        <v>#DIV/0!</v>
      </c>
      <c r="S67" s="103" t="e">
        <v>#DIV/0!</v>
      </c>
      <c r="T67" s="103">
        <v>0.52380952380952384</v>
      </c>
      <c r="U67" s="101" t="e">
        <v>#DIV/0!</v>
      </c>
      <c r="V67" s="101" t="e">
        <v>#DIV/0!</v>
      </c>
      <c r="W67" s="101" t="e">
        <v>#DIV/0!</v>
      </c>
      <c r="X67" s="101" t="e">
        <v>#DIV/0!</v>
      </c>
      <c r="Y67" s="101" t="e">
        <v>#DIV/0!</v>
      </c>
      <c r="Z67" s="101">
        <v>0.21428571428571427</v>
      </c>
      <c r="AA67" s="99" t="e">
        <v>#DIV/0!</v>
      </c>
      <c r="AB67" s="99" t="e">
        <v>#DIV/0!</v>
      </c>
      <c r="AC67" s="99" t="e">
        <v>#DIV/0!</v>
      </c>
      <c r="AD67" s="99" t="e">
        <v>#DIV/0!</v>
      </c>
      <c r="AE67" s="99" t="e">
        <v>#DIV/0!</v>
      </c>
      <c r="AF67" s="99">
        <v>0.73809523809523814</v>
      </c>
    </row>
    <row r="68" spans="1:32" x14ac:dyDescent="0.25">
      <c r="A68" s="53" t="s">
        <v>119</v>
      </c>
      <c r="B68" s="10" t="s">
        <v>74</v>
      </c>
      <c r="C68" s="8">
        <f>VLOOKUP($A68,'Inst_Cen (2)'!$A$3:$G$2000,C$1,FALSE)</f>
        <v>0</v>
      </c>
      <c r="D68" s="8">
        <f>VLOOKUP($A68,'Inst_Cen (2)'!$A$3:$G$2000,D$1,FALSE)</f>
        <v>0</v>
      </c>
      <c r="E68" s="8">
        <f>VLOOKUP($A68,'Inst_Cen (2)'!$A$3:$G$2000,E$1,FALSE)</f>
        <v>0</v>
      </c>
      <c r="F68" s="8">
        <f>VLOOKUP($A68,'Inst_Cen (2)'!$A$3:$G$2000,F$1,FALSE)</f>
        <v>0</v>
      </c>
      <c r="G68" s="8">
        <f>VLOOKUP($A68,'Inst_Cen (2)'!$A$3:$G$2000,G$1,FALSE)</f>
        <v>0</v>
      </c>
      <c r="H68" s="8" t="str">
        <f>VLOOKUP($A68,'Inst_Cen (2)'!$A$3:$G$2000,H$1,FALSE)</f>
        <v>AGO-DIC 16</v>
      </c>
      <c r="I68" s="105" t="e">
        <v>#DIV/0!</v>
      </c>
      <c r="J68" s="105" t="e">
        <v>#DIV/0!</v>
      </c>
      <c r="K68" s="105" t="e">
        <v>#DIV/0!</v>
      </c>
      <c r="L68" s="105" t="e">
        <v>#DIV/0!</v>
      </c>
      <c r="M68" s="105" t="e">
        <v>#DIV/0!</v>
      </c>
      <c r="N68" s="105">
        <v>0.38202247191011235</v>
      </c>
      <c r="O68" s="103" t="e">
        <v>#DIV/0!</v>
      </c>
      <c r="P68" s="103" t="e">
        <v>#DIV/0!</v>
      </c>
      <c r="Q68" s="103" t="e">
        <v>#DIV/0!</v>
      </c>
      <c r="R68" s="103" t="e">
        <v>#DIV/0!</v>
      </c>
      <c r="S68" s="103" t="e">
        <v>#DIV/0!</v>
      </c>
      <c r="T68" s="103">
        <v>0.28464419475655428</v>
      </c>
      <c r="U68" s="101" t="e">
        <v>#DIV/0!</v>
      </c>
      <c r="V68" s="101" t="e">
        <v>#DIV/0!</v>
      </c>
      <c r="W68" s="101" t="e">
        <v>#DIV/0!</v>
      </c>
      <c r="X68" s="101" t="e">
        <v>#DIV/0!</v>
      </c>
      <c r="Y68" s="101" t="e">
        <v>#DIV/0!</v>
      </c>
      <c r="Z68" s="101">
        <v>0.2247191011235955</v>
      </c>
      <c r="AA68" s="99" t="e">
        <v>#DIV/0!</v>
      </c>
      <c r="AB68" s="99" t="e">
        <v>#DIV/0!</v>
      </c>
      <c r="AC68" s="99" t="e">
        <v>#DIV/0!</v>
      </c>
      <c r="AD68" s="99" t="e">
        <v>#DIV/0!</v>
      </c>
      <c r="AE68" s="99" t="e">
        <v>#DIV/0!</v>
      </c>
      <c r="AF68" s="99">
        <v>0.48314606741573035</v>
      </c>
    </row>
    <row r="69" spans="1:32" x14ac:dyDescent="0.25">
      <c r="A69" s="53" t="s">
        <v>112</v>
      </c>
      <c r="B69" s="9" t="s">
        <v>75</v>
      </c>
      <c r="C69" s="8">
        <f>VLOOKUP($A69,'Inst_Cen (2)'!$A$3:$G$2000,C$1,FALSE)</f>
        <v>0</v>
      </c>
      <c r="D69" s="8">
        <f>VLOOKUP($A69,'Inst_Cen (2)'!$A$3:$G$2000,D$1,FALSE)</f>
        <v>0</v>
      </c>
      <c r="E69" s="8">
        <f>VLOOKUP($A69,'Inst_Cen (2)'!$A$3:$G$2000,E$1,FALSE)</f>
        <v>0</v>
      </c>
      <c r="F69" s="8">
        <f>VLOOKUP($A69,'Inst_Cen (2)'!$A$3:$G$2000,F$1,FALSE)</f>
        <v>0</v>
      </c>
      <c r="G69" s="8">
        <f>VLOOKUP($A69,'Inst_Cen (2)'!$A$3:$G$2000,G$1,FALSE)</f>
        <v>0</v>
      </c>
      <c r="H69" s="8" t="str">
        <f>VLOOKUP($A69,'Inst_Cen (2)'!$A$3:$G$2000,H$1,FALSE)</f>
        <v>AGO-DIC 16</v>
      </c>
      <c r="I69" s="105" t="e">
        <v>#DIV/0!</v>
      </c>
      <c r="J69" s="105" t="e">
        <v>#DIV/0!</v>
      </c>
      <c r="K69" s="105" t="e">
        <v>#DIV/0!</v>
      </c>
      <c r="L69" s="105" t="e">
        <v>#DIV/0!</v>
      </c>
      <c r="M69" s="105" t="e">
        <v>#DIV/0!</v>
      </c>
      <c r="N69" s="105">
        <v>0.44444444444444442</v>
      </c>
      <c r="O69" s="103" t="e">
        <v>#DIV/0!</v>
      </c>
      <c r="P69" s="103" t="e">
        <v>#DIV/0!</v>
      </c>
      <c r="Q69" s="103" t="e">
        <v>#DIV/0!</v>
      </c>
      <c r="R69" s="103" t="e">
        <v>#DIV/0!</v>
      </c>
      <c r="S69" s="103" t="e">
        <v>#DIV/0!</v>
      </c>
      <c r="T69" s="103">
        <v>0.37777777777777777</v>
      </c>
      <c r="U69" s="101" t="e">
        <v>#DIV/0!</v>
      </c>
      <c r="V69" s="101" t="e">
        <v>#DIV/0!</v>
      </c>
      <c r="W69" s="101" t="e">
        <v>#DIV/0!</v>
      </c>
      <c r="X69" s="101" t="e">
        <v>#DIV/0!</v>
      </c>
      <c r="Y69" s="101" t="e">
        <v>#DIV/0!</v>
      </c>
      <c r="Z69" s="101">
        <v>0.3</v>
      </c>
      <c r="AA69" s="99" t="e">
        <v>#DIV/0!</v>
      </c>
      <c r="AB69" s="99" t="e">
        <v>#DIV/0!</v>
      </c>
      <c r="AC69" s="99" t="e">
        <v>#DIV/0!</v>
      </c>
      <c r="AD69" s="99" t="e">
        <v>#DIV/0!</v>
      </c>
      <c r="AE69" s="99" t="e">
        <v>#DIV/0!</v>
      </c>
      <c r="AF69" s="99">
        <v>0.56666666666666665</v>
      </c>
    </row>
    <row r="70" spans="1:32" x14ac:dyDescent="0.25">
      <c r="A70" s="53" t="s">
        <v>113</v>
      </c>
      <c r="B70" s="9" t="s">
        <v>75</v>
      </c>
      <c r="C70" s="8">
        <f>VLOOKUP($A70,'Inst_Cen (2)'!$A$3:$G$2000,C$1,FALSE)</f>
        <v>0</v>
      </c>
      <c r="D70" s="8">
        <f>VLOOKUP($A70,'Inst_Cen (2)'!$A$3:$G$2000,D$1,FALSE)</f>
        <v>0</v>
      </c>
      <c r="E70" s="8">
        <f>VLOOKUP($A70,'Inst_Cen (2)'!$A$3:$G$2000,E$1,FALSE)</f>
        <v>0</v>
      </c>
      <c r="F70" s="8">
        <f>VLOOKUP($A70,'Inst_Cen (2)'!$A$3:$G$2000,F$1,FALSE)</f>
        <v>0</v>
      </c>
      <c r="G70" s="8">
        <f>VLOOKUP($A70,'Inst_Cen (2)'!$A$3:$G$2000,G$1,FALSE)</f>
        <v>0</v>
      </c>
      <c r="H70" s="8" t="str">
        <f>VLOOKUP($A70,'Inst_Cen (2)'!$A$3:$G$2000,H$1,FALSE)</f>
        <v>AGO-DIC 16</v>
      </c>
      <c r="I70" s="105" t="e">
        <v>#DIV/0!</v>
      </c>
      <c r="J70" s="105" t="e">
        <v>#DIV/0!</v>
      </c>
      <c r="K70" s="105" t="e">
        <v>#DIV/0!</v>
      </c>
      <c r="L70" s="105" t="e">
        <v>#DIV/0!</v>
      </c>
      <c r="M70" s="105" t="e">
        <v>#DIV/0!</v>
      </c>
      <c r="N70" s="105">
        <v>0.34444444444444444</v>
      </c>
      <c r="O70" s="103" t="e">
        <v>#DIV/0!</v>
      </c>
      <c r="P70" s="103" t="e">
        <v>#DIV/0!</v>
      </c>
      <c r="Q70" s="103" t="e">
        <v>#DIV/0!</v>
      </c>
      <c r="R70" s="103" t="e">
        <v>#DIV/0!</v>
      </c>
      <c r="S70" s="103" t="e">
        <v>#DIV/0!</v>
      </c>
      <c r="T70" s="103">
        <v>0.23333333333333334</v>
      </c>
      <c r="U70" s="101" t="e">
        <v>#DIV/0!</v>
      </c>
      <c r="V70" s="101" t="e">
        <v>#DIV/0!</v>
      </c>
      <c r="W70" s="101" t="e">
        <v>#DIV/0!</v>
      </c>
      <c r="X70" s="101" t="e">
        <v>#DIV/0!</v>
      </c>
      <c r="Y70" s="101" t="e">
        <v>#DIV/0!</v>
      </c>
      <c r="Z70" s="101">
        <v>0.18888888888888888</v>
      </c>
      <c r="AA70" s="99" t="e">
        <v>#DIV/0!</v>
      </c>
      <c r="AB70" s="99" t="e">
        <v>#DIV/0!</v>
      </c>
      <c r="AC70" s="99" t="e">
        <v>#DIV/0!</v>
      </c>
      <c r="AD70" s="99" t="e">
        <v>#DIV/0!</v>
      </c>
      <c r="AE70" s="99" t="e">
        <v>#DIV/0!</v>
      </c>
      <c r="AF70" s="99">
        <v>0.43333333333333335</v>
      </c>
    </row>
    <row r="71" spans="1:32" x14ac:dyDescent="0.25">
      <c r="A71" s="53" t="s">
        <v>114</v>
      </c>
      <c r="B71" s="9" t="s">
        <v>75</v>
      </c>
      <c r="C71" s="8">
        <f>VLOOKUP($A71,'Inst_Cen (2)'!$A$3:$G$2000,C$1,FALSE)</f>
        <v>0</v>
      </c>
      <c r="D71" s="8">
        <f>VLOOKUP($A71,'Inst_Cen (2)'!$A$3:$G$2000,D$1,FALSE)</f>
        <v>0</v>
      </c>
      <c r="E71" s="8">
        <f>VLOOKUP($A71,'Inst_Cen (2)'!$A$3:$G$2000,E$1,FALSE)</f>
        <v>0</v>
      </c>
      <c r="F71" s="8">
        <f>VLOOKUP($A71,'Inst_Cen (2)'!$A$3:$G$2000,F$1,FALSE)</f>
        <v>0</v>
      </c>
      <c r="G71" s="8">
        <f>VLOOKUP($A71,'Inst_Cen (2)'!$A$3:$G$2000,G$1,FALSE)</f>
        <v>0</v>
      </c>
      <c r="H71" s="8" t="str">
        <f>VLOOKUP($A71,'Inst_Cen (2)'!$A$3:$G$2000,H$1,FALSE)</f>
        <v>AGO-DIC 16</v>
      </c>
      <c r="I71" s="105" t="e">
        <v>#DIV/0!</v>
      </c>
      <c r="J71" s="105" t="e">
        <v>#DIV/0!</v>
      </c>
      <c r="K71" s="105" t="e">
        <v>#DIV/0!</v>
      </c>
      <c r="L71" s="105" t="e">
        <v>#DIV/0!</v>
      </c>
      <c r="M71" s="105" t="e">
        <v>#DIV/0!</v>
      </c>
      <c r="N71" s="105">
        <v>0.35632183908045978</v>
      </c>
      <c r="O71" s="103" t="e">
        <v>#DIV/0!</v>
      </c>
      <c r="P71" s="103" t="e">
        <v>#DIV/0!</v>
      </c>
      <c r="Q71" s="103" t="e">
        <v>#DIV/0!</v>
      </c>
      <c r="R71" s="103" t="e">
        <v>#DIV/0!</v>
      </c>
      <c r="S71" s="103" t="e">
        <v>#DIV/0!</v>
      </c>
      <c r="T71" s="103">
        <v>0.2413793103448276</v>
      </c>
      <c r="U71" s="101" t="e">
        <v>#DIV/0!</v>
      </c>
      <c r="V71" s="101" t="e">
        <v>#DIV/0!</v>
      </c>
      <c r="W71" s="101" t="e">
        <v>#DIV/0!</v>
      </c>
      <c r="X71" s="101" t="e">
        <v>#DIV/0!</v>
      </c>
      <c r="Y71" s="101" t="e">
        <v>#DIV/0!</v>
      </c>
      <c r="Z71" s="101">
        <v>0.18390804597701149</v>
      </c>
      <c r="AA71" s="99" t="e">
        <v>#DIV/0!</v>
      </c>
      <c r="AB71" s="99" t="e">
        <v>#DIV/0!</v>
      </c>
      <c r="AC71" s="99" t="e">
        <v>#DIV/0!</v>
      </c>
      <c r="AD71" s="99" t="e">
        <v>#DIV/0!</v>
      </c>
      <c r="AE71" s="99" t="e">
        <v>#DIV/0!</v>
      </c>
      <c r="AF71" s="99">
        <v>0.44827586206896552</v>
      </c>
    </row>
  </sheetData>
  <mergeCells count="5">
    <mergeCell ref="C2:H2"/>
    <mergeCell ref="I2:N2"/>
    <mergeCell ref="O2:T2"/>
    <mergeCell ref="U2:Z2"/>
    <mergeCell ref="AA2:AF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13"/>
  <sheetViews>
    <sheetView zoomScaleNormal="100" workbookViewId="0">
      <selection activeCell="D7" sqref="D7:I7"/>
    </sheetView>
  </sheetViews>
  <sheetFormatPr baseColWidth="10" defaultRowHeight="15" x14ac:dyDescent="0.25"/>
  <cols>
    <col min="8" max="13" width="11.42578125" style="106"/>
    <col min="14" max="19" width="11.42578125" style="104"/>
    <col min="20" max="25" width="11.42578125" style="102"/>
    <col min="26" max="31" width="11.42578125" style="100"/>
  </cols>
  <sheetData>
    <row r="1" spans="1:31" ht="15.75" thickBot="1" x14ac:dyDescent="0.3"/>
    <row r="2" spans="1:31" x14ac:dyDescent="0.25">
      <c r="A2" s="36"/>
      <c r="B2" s="38"/>
      <c r="C2" s="38"/>
      <c r="D2" s="38"/>
      <c r="E2" s="38"/>
      <c r="F2" s="38"/>
      <c r="G2" s="38"/>
    </row>
    <row r="3" spans="1:31" ht="15.75" thickBot="1" x14ac:dyDescent="0.3">
      <c r="A3" s="53" t="s">
        <v>14</v>
      </c>
      <c r="B3" s="40" t="s">
        <v>126</v>
      </c>
      <c r="C3" s="40" t="s">
        <v>108</v>
      </c>
      <c r="D3" s="40" t="s">
        <v>106</v>
      </c>
      <c r="E3" s="40" t="s">
        <v>103</v>
      </c>
      <c r="F3" s="40" t="s">
        <v>104</v>
      </c>
      <c r="G3" s="40" t="s">
        <v>86</v>
      </c>
    </row>
    <row r="4" spans="1:31" x14ac:dyDescent="0.25">
      <c r="A4" s="53" t="s">
        <v>14</v>
      </c>
      <c r="B4" s="108">
        <v>1899</v>
      </c>
      <c r="C4" s="110">
        <v>1963</v>
      </c>
      <c r="D4" s="114">
        <v>1895</v>
      </c>
      <c r="E4" s="118">
        <v>1624</v>
      </c>
      <c r="F4" s="42">
        <v>1785</v>
      </c>
      <c r="G4" s="42">
        <v>1524</v>
      </c>
      <c r="H4" s="106">
        <f>((G5+G10)/G4)</f>
        <v>0.63582677165354329</v>
      </c>
      <c r="I4" s="106">
        <f>((F5+F10)/F4)</f>
        <v>0.65938375350140055</v>
      </c>
      <c r="J4" s="106">
        <f>((E5+E10)/E4)</f>
        <v>0.60283251231527091</v>
      </c>
      <c r="K4" s="106">
        <f>((D5+D10)/D4)</f>
        <v>0.61477572559366755</v>
      </c>
      <c r="L4" s="106">
        <f>((C5+C10)/C4)</f>
        <v>0.54304635761589404</v>
      </c>
      <c r="M4" s="106">
        <f>((B5+B10)/B4)</f>
        <v>0.57609268035808325</v>
      </c>
      <c r="N4" s="104">
        <f>G5/G4</f>
        <v>0.45734908136482938</v>
      </c>
      <c r="O4" s="104">
        <f>F5/F4</f>
        <v>0.51148459383753497</v>
      </c>
      <c r="P4" s="104">
        <f>E5/E4</f>
        <v>0.42364532019704432</v>
      </c>
      <c r="Q4" s="104">
        <f>D5/D4</f>
        <v>0.47546174142480213</v>
      </c>
      <c r="R4" s="104">
        <f>C5/C4</f>
        <v>0.42027508914926132</v>
      </c>
      <c r="S4" s="104">
        <f>B5/B4</f>
        <v>0.5139547130068457</v>
      </c>
      <c r="T4" s="102">
        <f>G6/G4</f>
        <v>0.3615485564304462</v>
      </c>
      <c r="U4" s="102">
        <f>F6/F4</f>
        <v>0.42128851540616247</v>
      </c>
      <c r="V4" s="102">
        <f>E6/E4</f>
        <v>0.32635467980295568</v>
      </c>
      <c r="W4" s="102">
        <f>D6/D4</f>
        <v>0.39419525065963062</v>
      </c>
      <c r="X4" s="102">
        <f>C6/C4</f>
        <v>0.32603158430973</v>
      </c>
      <c r="Y4" s="102">
        <f>B6/B4</f>
        <v>0.42285413375460768</v>
      </c>
      <c r="Z4" s="100">
        <f>(G5+G9+G10)/G4</f>
        <v>0.6758530183727034</v>
      </c>
      <c r="AA4" s="100">
        <f>(F5+F9+F10)/F4</f>
        <v>0.6918767507002801</v>
      </c>
      <c r="AB4" s="100">
        <f>(E5+E9+E10)/E4</f>
        <v>0.65640394088669951</v>
      </c>
      <c r="AC4" s="100">
        <f>(D5+D9+D10)/D4</f>
        <v>0.67546174142480209</v>
      </c>
      <c r="AD4" s="100">
        <f>(C5+C9+C10)/C4</f>
        <v>0.65664798777381561</v>
      </c>
      <c r="AE4" s="100">
        <f>(B5+B9+B10)/B4</f>
        <v>0.71300684570826756</v>
      </c>
    </row>
    <row r="5" spans="1:31" x14ac:dyDescent="0.25">
      <c r="A5" s="53" t="s">
        <v>14</v>
      </c>
      <c r="B5" s="107">
        <v>976</v>
      </c>
      <c r="C5" s="44">
        <v>825</v>
      </c>
      <c r="D5" s="112">
        <v>901</v>
      </c>
      <c r="E5" s="115">
        <v>688</v>
      </c>
      <c r="F5" s="44">
        <v>913</v>
      </c>
      <c r="G5" s="44">
        <v>697</v>
      </c>
    </row>
    <row r="6" spans="1:31" x14ac:dyDescent="0.25">
      <c r="A6" s="53" t="s">
        <v>14</v>
      </c>
      <c r="B6" s="46">
        <v>803</v>
      </c>
      <c r="C6" s="109">
        <v>640</v>
      </c>
      <c r="D6" s="46">
        <v>747</v>
      </c>
      <c r="E6" s="46">
        <v>530</v>
      </c>
      <c r="F6" s="46">
        <v>752</v>
      </c>
      <c r="G6" s="46">
        <v>551</v>
      </c>
    </row>
    <row r="7" spans="1:31" x14ac:dyDescent="0.25">
      <c r="A7" s="53" t="s">
        <v>14</v>
      </c>
      <c r="B7" s="47">
        <v>1350</v>
      </c>
      <c r="C7" s="47">
        <v>1260</v>
      </c>
      <c r="D7" s="47">
        <v>1291</v>
      </c>
      <c r="E7" s="47">
        <v>1099</v>
      </c>
      <c r="F7" s="47">
        <v>1281</v>
      </c>
      <c r="G7" s="47">
        <v>1086</v>
      </c>
    </row>
    <row r="8" spans="1:31" x14ac:dyDescent="0.25">
      <c r="A8" s="53" t="s">
        <v>14</v>
      </c>
      <c r="B8" s="46">
        <v>545</v>
      </c>
      <c r="C8" s="46">
        <v>674</v>
      </c>
      <c r="D8" s="46">
        <v>615</v>
      </c>
      <c r="E8" s="46">
        <v>556</v>
      </c>
      <c r="F8" s="46">
        <v>550</v>
      </c>
      <c r="G8" s="46">
        <v>494</v>
      </c>
    </row>
    <row r="9" spans="1:31" x14ac:dyDescent="0.25">
      <c r="A9" s="53" t="s">
        <v>14</v>
      </c>
      <c r="B9" s="46">
        <v>260</v>
      </c>
      <c r="C9" s="46">
        <v>223</v>
      </c>
      <c r="D9" s="46">
        <v>115</v>
      </c>
      <c r="E9" s="117">
        <v>87</v>
      </c>
      <c r="F9" s="46">
        <v>58</v>
      </c>
      <c r="G9" s="46">
        <v>61</v>
      </c>
    </row>
    <row r="10" spans="1:31" x14ac:dyDescent="0.25">
      <c r="A10" s="53" t="s">
        <v>14</v>
      </c>
      <c r="B10" s="49">
        <v>118</v>
      </c>
      <c r="C10" s="49">
        <v>241</v>
      </c>
      <c r="D10" s="113">
        <v>264</v>
      </c>
      <c r="E10" s="116">
        <v>291</v>
      </c>
      <c r="F10" s="49">
        <v>264</v>
      </c>
      <c r="G10" s="49">
        <v>272</v>
      </c>
    </row>
    <row r="11" spans="1:31" ht="15.75" thickBot="1" x14ac:dyDescent="0.3">
      <c r="A11" s="53" t="s">
        <v>15</v>
      </c>
      <c r="B11" s="40" t="s">
        <v>126</v>
      </c>
      <c r="C11" s="40" t="s">
        <v>108</v>
      </c>
      <c r="D11" s="40" t="s">
        <v>106</v>
      </c>
      <c r="E11" s="40" t="s">
        <v>103</v>
      </c>
      <c r="F11" s="40" t="s">
        <v>104</v>
      </c>
      <c r="G11" s="40" t="s">
        <v>86</v>
      </c>
    </row>
    <row r="12" spans="1:31" x14ac:dyDescent="0.25">
      <c r="A12" s="53" t="s">
        <v>15</v>
      </c>
      <c r="B12" s="42">
        <v>121</v>
      </c>
      <c r="C12" s="42">
        <v>42</v>
      </c>
      <c r="D12" s="42">
        <v>122</v>
      </c>
      <c r="E12" s="42">
        <v>43</v>
      </c>
      <c r="F12" s="42">
        <v>123</v>
      </c>
      <c r="G12" s="42">
        <v>43</v>
      </c>
      <c r="H12" s="106">
        <f>((G13+G18)/G12)</f>
        <v>0.48837209302325579</v>
      </c>
      <c r="I12" s="106">
        <f>((F13+F18)/F12)</f>
        <v>0.56097560975609762</v>
      </c>
      <c r="J12" s="106">
        <f>((E13+E18)/E12)</f>
        <v>0.55813953488372092</v>
      </c>
      <c r="K12" s="106">
        <f>((D13+D18)/D12)</f>
        <v>0.55737704918032782</v>
      </c>
      <c r="L12" s="106">
        <f>((C13+C18)/C12)</f>
        <v>0.40476190476190477</v>
      </c>
      <c r="M12" s="106">
        <f>((B13+B18)/B12)</f>
        <v>0.45454545454545453</v>
      </c>
      <c r="N12" s="104">
        <f>G13/G12</f>
        <v>0.20930232558139536</v>
      </c>
      <c r="O12" s="104">
        <f>F13/F12</f>
        <v>0.37398373983739835</v>
      </c>
      <c r="P12" s="104">
        <f>E13/E12</f>
        <v>0.37209302325581395</v>
      </c>
      <c r="Q12" s="104">
        <f>D13/D12</f>
        <v>0.40163934426229508</v>
      </c>
      <c r="R12" s="104">
        <f>C13/C12</f>
        <v>0.21428571428571427</v>
      </c>
      <c r="S12" s="104">
        <f>B13/B12</f>
        <v>0.41322314049586778</v>
      </c>
      <c r="T12" s="102">
        <f>G14/G12</f>
        <v>0.13953488372093023</v>
      </c>
      <c r="U12" s="102">
        <f>F14/F12</f>
        <v>0.26829268292682928</v>
      </c>
      <c r="V12" s="102">
        <f>E14/E12</f>
        <v>0.30232558139534882</v>
      </c>
      <c r="W12" s="102">
        <f>D14/D12</f>
        <v>0.29508196721311475</v>
      </c>
      <c r="X12" s="102">
        <f>C14/C12</f>
        <v>0.14285714285714285</v>
      </c>
      <c r="Y12" s="102">
        <f>B14/B12</f>
        <v>0.37190082644628097</v>
      </c>
      <c r="Z12" s="100">
        <f>(G13+G17+G18)/G12</f>
        <v>0.58139534883720934</v>
      </c>
      <c r="AA12" s="100">
        <f>(F13+F17+F18)/F12</f>
        <v>0.6097560975609756</v>
      </c>
      <c r="AB12" s="100">
        <f>(E13+E17+E18)/E12</f>
        <v>0.65116279069767447</v>
      </c>
      <c r="AC12" s="100">
        <f>(D13+D17+D18)/D12</f>
        <v>0.64754098360655743</v>
      </c>
      <c r="AD12" s="100">
        <f>(C13+C17+C18)/C12</f>
        <v>0.59523809523809523</v>
      </c>
      <c r="AE12" s="100">
        <f>(B13+B17+B18)/B12</f>
        <v>0.68595041322314054</v>
      </c>
    </row>
    <row r="13" spans="1:31" x14ac:dyDescent="0.25">
      <c r="A13" s="53" t="s">
        <v>15</v>
      </c>
      <c r="B13" s="44">
        <v>50</v>
      </c>
      <c r="C13" s="44">
        <v>9</v>
      </c>
      <c r="D13" s="44">
        <v>49</v>
      </c>
      <c r="E13" s="44">
        <v>16</v>
      </c>
      <c r="F13" s="44">
        <v>46</v>
      </c>
      <c r="G13" s="44">
        <v>9</v>
      </c>
    </row>
    <row r="14" spans="1:31" x14ac:dyDescent="0.25">
      <c r="A14" s="53" t="s">
        <v>15</v>
      </c>
      <c r="B14" s="46">
        <v>45</v>
      </c>
      <c r="C14" s="46">
        <v>6</v>
      </c>
      <c r="D14" s="46">
        <v>36</v>
      </c>
      <c r="E14" s="46">
        <v>13</v>
      </c>
      <c r="F14" s="46">
        <v>33</v>
      </c>
      <c r="G14" s="46">
        <v>6</v>
      </c>
    </row>
    <row r="15" spans="1:31" x14ac:dyDescent="0.25">
      <c r="A15" s="53" t="s">
        <v>15</v>
      </c>
      <c r="B15" s="47">
        <v>78</v>
      </c>
      <c r="C15" s="47">
        <v>28</v>
      </c>
      <c r="D15" s="47">
        <v>67</v>
      </c>
      <c r="E15" s="47">
        <v>31</v>
      </c>
      <c r="F15" s="47">
        <v>73</v>
      </c>
      <c r="G15" s="47">
        <v>25</v>
      </c>
    </row>
    <row r="16" spans="1:31" x14ac:dyDescent="0.25">
      <c r="A16" s="53" t="s">
        <v>15</v>
      </c>
      <c r="B16" s="46">
        <v>38</v>
      </c>
      <c r="C16" s="46">
        <v>17</v>
      </c>
      <c r="D16" s="46">
        <v>43</v>
      </c>
      <c r="E16" s="46">
        <v>15</v>
      </c>
      <c r="F16" s="46">
        <v>48</v>
      </c>
      <c r="G16" s="46">
        <v>18</v>
      </c>
    </row>
    <row r="17" spans="1:31" x14ac:dyDescent="0.25">
      <c r="A17" s="53" t="s">
        <v>15</v>
      </c>
      <c r="B17" s="46">
        <v>28</v>
      </c>
      <c r="C17" s="46">
        <v>8</v>
      </c>
      <c r="D17" s="46">
        <v>11</v>
      </c>
      <c r="E17" s="46">
        <v>4</v>
      </c>
      <c r="F17" s="46">
        <v>6</v>
      </c>
      <c r="G17" s="46">
        <v>4</v>
      </c>
    </row>
    <row r="18" spans="1:31" ht="15.75" thickBot="1" x14ac:dyDescent="0.3">
      <c r="A18" s="53" t="s">
        <v>15</v>
      </c>
      <c r="B18" s="49">
        <v>5</v>
      </c>
      <c r="C18" s="49">
        <v>8</v>
      </c>
      <c r="D18" s="49">
        <v>19</v>
      </c>
      <c r="E18" s="49">
        <v>8</v>
      </c>
      <c r="F18" s="49">
        <v>23</v>
      </c>
      <c r="G18" s="49">
        <v>12</v>
      </c>
    </row>
    <row r="19" spans="1:31" ht="14.25" customHeight="1" x14ac:dyDescent="0.25">
      <c r="A19" s="53"/>
      <c r="B19" s="51" t="s">
        <v>67</v>
      </c>
      <c r="C19" s="52" t="s">
        <v>68</v>
      </c>
      <c r="D19" s="52" t="s">
        <v>69</v>
      </c>
      <c r="E19" s="52" t="s">
        <v>9</v>
      </c>
      <c r="F19" s="52" t="s">
        <v>10</v>
      </c>
      <c r="G19" s="52" t="s">
        <v>11</v>
      </c>
    </row>
    <row r="20" spans="1:31" ht="14.25" customHeight="1" thickBot="1" x14ac:dyDescent="0.3">
      <c r="A20" s="53" t="s">
        <v>16</v>
      </c>
      <c r="B20" s="55" t="s">
        <v>126</v>
      </c>
      <c r="C20" s="55" t="s">
        <v>106</v>
      </c>
      <c r="D20" s="55" t="s">
        <v>104</v>
      </c>
      <c r="E20" s="55" t="s">
        <v>81</v>
      </c>
      <c r="F20" s="55" t="s">
        <v>4</v>
      </c>
      <c r="G20" s="55" t="s">
        <v>3</v>
      </c>
    </row>
    <row r="21" spans="1:31" ht="14.25" customHeight="1" x14ac:dyDescent="0.25">
      <c r="A21" s="53" t="s">
        <v>16</v>
      </c>
      <c r="B21" s="42">
        <v>38</v>
      </c>
      <c r="C21" s="42">
        <v>40</v>
      </c>
      <c r="D21" s="42">
        <v>39</v>
      </c>
      <c r="E21" s="42">
        <v>38</v>
      </c>
      <c r="F21" s="42">
        <v>32</v>
      </c>
      <c r="G21" s="42">
        <v>30</v>
      </c>
      <c r="H21" s="106">
        <f>((G22+G27)/G21)</f>
        <v>0.36666666666666664</v>
      </c>
      <c r="I21" s="106">
        <f>((F22+F27)/F21)</f>
        <v>0.53125</v>
      </c>
      <c r="J21" s="106">
        <f>((E22+E27)/E21)</f>
        <v>0.5</v>
      </c>
      <c r="K21" s="106">
        <f>((D22+D27)/D21)</f>
        <v>0.4358974358974359</v>
      </c>
      <c r="L21" s="106">
        <f>((C22+C27)/C21)</f>
        <v>0.57499999999999996</v>
      </c>
      <c r="M21" s="106">
        <f>((B22+B27)/B21)</f>
        <v>0.21052631578947367</v>
      </c>
      <c r="N21" s="104">
        <f>G22/G21</f>
        <v>0.2</v>
      </c>
      <c r="O21" s="104">
        <f>F22/F21</f>
        <v>0.46875</v>
      </c>
      <c r="P21" s="104">
        <f>E22/E21</f>
        <v>0.26315789473684209</v>
      </c>
      <c r="Q21" s="104">
        <f>D22/D21</f>
        <v>0.30769230769230771</v>
      </c>
      <c r="R21" s="104">
        <f>C22/C21</f>
        <v>0.47499999999999998</v>
      </c>
      <c r="S21" s="104">
        <f>B22/B21</f>
        <v>0.21052631578947367</v>
      </c>
      <c r="T21" s="102">
        <f>G23/G21</f>
        <v>0.13333333333333333</v>
      </c>
      <c r="U21" s="102">
        <f>F23/F21</f>
        <v>0.1875</v>
      </c>
      <c r="V21" s="102">
        <f>E23/E21</f>
        <v>0.18421052631578946</v>
      </c>
      <c r="W21" s="102">
        <f>D23/D21</f>
        <v>0.10256410256410256</v>
      </c>
      <c r="X21" s="102">
        <f>C23/C21</f>
        <v>0.27500000000000002</v>
      </c>
      <c r="Y21" s="102">
        <f>B23/B21</f>
        <v>0.18421052631578946</v>
      </c>
      <c r="Z21" s="100">
        <f>(G22+G26+G27)/G21</f>
        <v>0.4</v>
      </c>
      <c r="AA21" s="100">
        <f>(F22+F26+F27)/F21</f>
        <v>0.53125</v>
      </c>
      <c r="AB21" s="100">
        <f>(E22+E26+E27)/E21</f>
        <v>0.57894736842105265</v>
      </c>
      <c r="AC21" s="100">
        <f>(D22+D26+D27)/D21</f>
        <v>0.48717948717948717</v>
      </c>
      <c r="AD21" s="100">
        <f>(C22+C26+C27)/C21</f>
        <v>0.625</v>
      </c>
      <c r="AE21" s="100">
        <f>(B22+B26+B27)/B21</f>
        <v>0.57894736842105265</v>
      </c>
    </row>
    <row r="22" spans="1:31" ht="14.25" customHeight="1" x14ac:dyDescent="0.25">
      <c r="A22" s="53" t="s">
        <v>16</v>
      </c>
      <c r="B22" s="44">
        <v>8</v>
      </c>
      <c r="C22" s="44">
        <v>19</v>
      </c>
      <c r="D22" s="44">
        <v>12</v>
      </c>
      <c r="E22" s="44">
        <v>10</v>
      </c>
      <c r="F22" s="44">
        <v>15</v>
      </c>
      <c r="G22" s="44">
        <v>6</v>
      </c>
    </row>
    <row r="23" spans="1:31" ht="14.25" customHeight="1" x14ac:dyDescent="0.25">
      <c r="A23" s="53" t="s">
        <v>16</v>
      </c>
      <c r="B23" s="44">
        <v>7</v>
      </c>
      <c r="C23" s="46">
        <v>11</v>
      </c>
      <c r="D23" s="46">
        <v>4</v>
      </c>
      <c r="E23" s="46">
        <v>7</v>
      </c>
      <c r="F23" s="46">
        <v>6</v>
      </c>
      <c r="G23" s="46">
        <v>4</v>
      </c>
    </row>
    <row r="24" spans="1:31" ht="14.25" customHeight="1" x14ac:dyDescent="0.25">
      <c r="A24" s="53" t="s">
        <v>16</v>
      </c>
      <c r="B24" s="44">
        <v>19</v>
      </c>
      <c r="C24" s="47">
        <v>24</v>
      </c>
      <c r="D24" s="47">
        <v>18</v>
      </c>
      <c r="E24" s="47">
        <v>12</v>
      </c>
      <c r="F24" s="47">
        <v>19</v>
      </c>
      <c r="G24" s="47">
        <v>6</v>
      </c>
    </row>
    <row r="25" spans="1:31" ht="14.25" customHeight="1" x14ac:dyDescent="0.25">
      <c r="A25" s="53" t="s">
        <v>16</v>
      </c>
      <c r="B25" s="44">
        <v>16</v>
      </c>
      <c r="C25" s="46">
        <v>15</v>
      </c>
      <c r="D25" s="46">
        <v>20</v>
      </c>
      <c r="E25" s="46">
        <v>16</v>
      </c>
      <c r="F25" s="46">
        <v>15</v>
      </c>
      <c r="G25" s="46">
        <v>18</v>
      </c>
    </row>
    <row r="26" spans="1:31" ht="14.25" customHeight="1" x14ac:dyDescent="0.25">
      <c r="A26" s="53" t="s">
        <v>16</v>
      </c>
      <c r="B26" s="44">
        <v>14</v>
      </c>
      <c r="C26" s="46">
        <v>2</v>
      </c>
      <c r="D26" s="46">
        <v>2</v>
      </c>
      <c r="E26" s="46">
        <v>3</v>
      </c>
      <c r="F26" s="46">
        <v>0</v>
      </c>
      <c r="G26" s="46">
        <v>1</v>
      </c>
    </row>
    <row r="27" spans="1:31" ht="14.25" customHeight="1" thickBot="1" x14ac:dyDescent="0.3">
      <c r="A27" s="53" t="s">
        <v>16</v>
      </c>
      <c r="B27" s="49">
        <v>0</v>
      </c>
      <c r="C27" s="49">
        <v>4</v>
      </c>
      <c r="D27" s="49">
        <v>5</v>
      </c>
      <c r="E27" s="49">
        <v>9</v>
      </c>
      <c r="F27" s="49">
        <v>2</v>
      </c>
      <c r="G27" s="49">
        <v>5</v>
      </c>
    </row>
    <row r="28" spans="1:31" ht="14.25" customHeight="1" x14ac:dyDescent="0.25">
      <c r="A28" s="53"/>
      <c r="B28" s="51" t="s">
        <v>67</v>
      </c>
      <c r="C28" s="52" t="s">
        <v>68</v>
      </c>
      <c r="D28" s="52" t="s">
        <v>69</v>
      </c>
      <c r="E28" s="52" t="s">
        <v>9</v>
      </c>
      <c r="F28" s="52" t="s">
        <v>10</v>
      </c>
      <c r="G28" s="52" t="s">
        <v>11</v>
      </c>
    </row>
    <row r="29" spans="1:31" ht="14.25" customHeight="1" thickBot="1" x14ac:dyDescent="0.3">
      <c r="A29" s="53" t="s">
        <v>17</v>
      </c>
      <c r="B29" s="55" t="s">
        <v>126</v>
      </c>
      <c r="C29" s="55" t="s">
        <v>106</v>
      </c>
      <c r="D29" s="55" t="s">
        <v>104</v>
      </c>
      <c r="E29" s="55" t="s">
        <v>81</v>
      </c>
      <c r="F29" s="55" t="s">
        <v>4</v>
      </c>
      <c r="G29" s="55" t="s">
        <v>3</v>
      </c>
    </row>
    <row r="30" spans="1:31" ht="14.25" customHeight="1" x14ac:dyDescent="0.25">
      <c r="A30" s="53" t="s">
        <v>17</v>
      </c>
      <c r="B30" s="56">
        <v>38</v>
      </c>
      <c r="C30" s="42">
        <v>37</v>
      </c>
      <c r="D30" s="42">
        <v>38</v>
      </c>
      <c r="E30" s="42">
        <v>40</v>
      </c>
      <c r="F30" s="42">
        <v>39</v>
      </c>
      <c r="G30" s="42">
        <v>35</v>
      </c>
      <c r="H30" s="106">
        <f>((G31+G36)/G30)</f>
        <v>0.6</v>
      </c>
      <c r="I30" s="106">
        <f>((F31+F36)/F30)</f>
        <v>0.53846153846153844</v>
      </c>
      <c r="J30" s="106">
        <f>((E31+E36)/E30)</f>
        <v>0.57499999999999996</v>
      </c>
      <c r="K30" s="106">
        <f>((D31+D36)/D30)</f>
        <v>0.44736842105263158</v>
      </c>
      <c r="L30" s="106">
        <f>((C31+C36)/C30)</f>
        <v>0.3783783783783784</v>
      </c>
      <c r="M30" s="106">
        <f>((B31+B36)/B30)</f>
        <v>0.42105263157894735</v>
      </c>
      <c r="N30" s="104">
        <f>G31/G30</f>
        <v>0.51428571428571423</v>
      </c>
      <c r="O30" s="104">
        <f>F31/F30</f>
        <v>0.48717948717948717</v>
      </c>
      <c r="P30" s="104">
        <f>E31/E30</f>
        <v>0.42499999999999999</v>
      </c>
      <c r="Q30" s="104">
        <f>D31/D30</f>
        <v>0.34210526315789475</v>
      </c>
      <c r="R30" s="104">
        <f>C31/C30</f>
        <v>0.27027027027027029</v>
      </c>
      <c r="S30" s="104">
        <f>B31/B30</f>
        <v>0.42105263157894735</v>
      </c>
      <c r="T30" s="102">
        <f>G32/G30</f>
        <v>0.31428571428571428</v>
      </c>
      <c r="U30" s="102">
        <f>F32/F30</f>
        <v>0.4358974358974359</v>
      </c>
      <c r="V30" s="102">
        <f>E32/E30</f>
        <v>0.375</v>
      </c>
      <c r="W30" s="102">
        <f>D32/D30</f>
        <v>0.28947368421052633</v>
      </c>
      <c r="X30" s="102">
        <f>C32/C30</f>
        <v>0.1891891891891892</v>
      </c>
      <c r="Y30" s="102">
        <f>B32/B30</f>
        <v>0.36842105263157893</v>
      </c>
      <c r="Z30" s="100">
        <f>(G31+G35+G36)/G30</f>
        <v>0.62857142857142856</v>
      </c>
      <c r="AA30" s="100">
        <f>(F31+F35+F36)/F30</f>
        <v>0.5641025641025641</v>
      </c>
      <c r="AB30" s="100">
        <f>(E31+E35+E36)/E30</f>
        <v>0.57499999999999996</v>
      </c>
      <c r="AC30" s="100">
        <f>(D31+D35+D36)/D30</f>
        <v>0.5</v>
      </c>
      <c r="AD30" s="100">
        <f>(C31+C35+C36)/C30</f>
        <v>0.54054054054054057</v>
      </c>
      <c r="AE30" s="100">
        <f>(B31+B35+B36)/B30</f>
        <v>0.60526315789473684</v>
      </c>
    </row>
    <row r="31" spans="1:31" ht="14.25" customHeight="1" x14ac:dyDescent="0.25">
      <c r="A31" s="53" t="s">
        <v>17</v>
      </c>
      <c r="B31" s="57">
        <v>16</v>
      </c>
      <c r="C31" s="44">
        <v>10</v>
      </c>
      <c r="D31" s="44">
        <v>13</v>
      </c>
      <c r="E31" s="44">
        <v>17</v>
      </c>
      <c r="F31" s="44">
        <v>19</v>
      </c>
      <c r="G31" s="44">
        <v>18</v>
      </c>
    </row>
    <row r="32" spans="1:31" ht="14.25" customHeight="1" x14ac:dyDescent="0.25">
      <c r="A32" s="53" t="s">
        <v>17</v>
      </c>
      <c r="B32" s="58">
        <v>14</v>
      </c>
      <c r="C32" s="46">
        <v>7</v>
      </c>
      <c r="D32" s="46">
        <v>11</v>
      </c>
      <c r="E32" s="46">
        <v>15</v>
      </c>
      <c r="F32" s="46">
        <v>17</v>
      </c>
      <c r="G32" s="46">
        <v>11</v>
      </c>
    </row>
    <row r="33" spans="1:31" ht="14.25" customHeight="1" x14ac:dyDescent="0.25">
      <c r="A33" s="53" t="s">
        <v>17</v>
      </c>
      <c r="B33" s="59">
        <v>20</v>
      </c>
      <c r="C33" s="47">
        <v>12</v>
      </c>
      <c r="D33" s="47">
        <v>14</v>
      </c>
      <c r="E33" s="47">
        <v>20</v>
      </c>
      <c r="F33" s="47">
        <v>24</v>
      </c>
      <c r="G33" s="47">
        <v>18</v>
      </c>
    </row>
    <row r="34" spans="1:31" ht="14.25" customHeight="1" x14ac:dyDescent="0.25">
      <c r="A34" s="53" t="s">
        <v>17</v>
      </c>
      <c r="B34" s="58">
        <v>15</v>
      </c>
      <c r="C34" s="46">
        <v>17</v>
      </c>
      <c r="D34" s="46">
        <v>19</v>
      </c>
      <c r="E34" s="46">
        <v>17</v>
      </c>
      <c r="F34" s="46">
        <v>17</v>
      </c>
      <c r="G34" s="46">
        <v>13</v>
      </c>
    </row>
    <row r="35" spans="1:31" ht="14.25" customHeight="1" x14ac:dyDescent="0.25">
      <c r="A35" s="53" t="s">
        <v>17</v>
      </c>
      <c r="B35" s="58">
        <v>7</v>
      </c>
      <c r="C35" s="46">
        <v>6</v>
      </c>
      <c r="D35" s="46">
        <v>2</v>
      </c>
      <c r="E35" s="46">
        <v>0</v>
      </c>
      <c r="F35" s="46">
        <v>1</v>
      </c>
      <c r="G35" s="46">
        <v>1</v>
      </c>
    </row>
    <row r="36" spans="1:31" ht="14.25" customHeight="1" thickBot="1" x14ac:dyDescent="0.3">
      <c r="A36" s="53" t="s">
        <v>17</v>
      </c>
      <c r="B36" s="60">
        <v>0</v>
      </c>
      <c r="C36" s="49">
        <v>4</v>
      </c>
      <c r="D36" s="49">
        <v>4</v>
      </c>
      <c r="E36" s="49">
        <v>6</v>
      </c>
      <c r="F36" s="49">
        <v>2</v>
      </c>
      <c r="G36" s="49">
        <v>3</v>
      </c>
    </row>
    <row r="37" spans="1:31" ht="14.25" customHeight="1" x14ac:dyDescent="0.25">
      <c r="A37" s="53"/>
      <c r="B37" s="52" t="s">
        <v>68</v>
      </c>
      <c r="C37" s="52" t="s">
        <v>3</v>
      </c>
      <c r="D37" s="52" t="s">
        <v>69</v>
      </c>
      <c r="E37" s="52" t="s">
        <v>2</v>
      </c>
      <c r="F37" s="52" t="s">
        <v>9</v>
      </c>
      <c r="G37" s="52" t="s">
        <v>1</v>
      </c>
    </row>
    <row r="38" spans="1:31" ht="14.25" customHeight="1" thickBot="1" x14ac:dyDescent="0.3">
      <c r="A38" s="53" t="s">
        <v>18</v>
      </c>
      <c r="B38" s="55" t="s">
        <v>126</v>
      </c>
      <c r="C38" s="55" t="s">
        <v>108</v>
      </c>
      <c r="D38" s="55" t="s">
        <v>106</v>
      </c>
      <c r="E38" s="55" t="s">
        <v>103</v>
      </c>
      <c r="F38" s="55" t="s">
        <v>104</v>
      </c>
      <c r="G38" s="55" t="s">
        <v>86</v>
      </c>
    </row>
    <row r="39" spans="1:31" ht="14.25" customHeight="1" x14ac:dyDescent="0.25">
      <c r="A39" s="53" t="s">
        <v>18</v>
      </c>
      <c r="B39" s="42">
        <v>45</v>
      </c>
      <c r="C39" s="42">
        <v>42</v>
      </c>
      <c r="D39" s="42">
        <v>45</v>
      </c>
      <c r="E39" s="42">
        <v>43</v>
      </c>
      <c r="F39" s="42">
        <v>46</v>
      </c>
      <c r="G39" s="42">
        <v>43</v>
      </c>
      <c r="H39" s="106">
        <f>((G40+G45)/G39)</f>
        <v>0.48837209302325579</v>
      </c>
      <c r="I39" s="106">
        <f>((F40+F45)/F39)</f>
        <v>0.76086956521739135</v>
      </c>
      <c r="J39" s="106">
        <f>((E40+E45)/E39)</f>
        <v>0.55813953488372092</v>
      </c>
      <c r="K39" s="106">
        <f>((D40+D45)/D39)</f>
        <v>0.68888888888888888</v>
      </c>
      <c r="L39" s="106">
        <f>((C40+C45)/C39)</f>
        <v>0.40476190476190477</v>
      </c>
      <c r="M39" s="106">
        <f>((B40+B45)/B39)</f>
        <v>0.68888888888888888</v>
      </c>
      <c r="N39" s="104">
        <f>G40/G39</f>
        <v>0.20930232558139536</v>
      </c>
      <c r="O39" s="104">
        <f>F40/F39</f>
        <v>0.45652173913043476</v>
      </c>
      <c r="P39" s="104">
        <f>E40/E39</f>
        <v>0.37209302325581395</v>
      </c>
      <c r="Q39" s="104">
        <f>D40/D39</f>
        <v>0.44444444444444442</v>
      </c>
      <c r="R39" s="104">
        <f>C40/C39</f>
        <v>0.21428571428571427</v>
      </c>
      <c r="S39" s="104">
        <f>B40/B39</f>
        <v>0.57777777777777772</v>
      </c>
      <c r="T39" s="102">
        <f>G41/G39</f>
        <v>0.13953488372093023</v>
      </c>
      <c r="U39" s="102">
        <f>F41/F39</f>
        <v>0.39130434782608697</v>
      </c>
      <c r="V39" s="102">
        <f>E41/E39</f>
        <v>0.30232558139534882</v>
      </c>
      <c r="W39" s="102">
        <f>D41/D39</f>
        <v>0.4</v>
      </c>
      <c r="X39" s="102">
        <f>C41/C39</f>
        <v>0.14285714285714285</v>
      </c>
      <c r="Y39" s="102">
        <f>B41/B39</f>
        <v>0.53333333333333333</v>
      </c>
      <c r="Z39" s="100">
        <f>(G40+G44+G45)/G39</f>
        <v>0.58139534883720934</v>
      </c>
      <c r="AA39" s="100">
        <f>(F40+F44+F45)/F39</f>
        <v>0.80434782608695654</v>
      </c>
      <c r="AB39" s="100">
        <f>(E40+E44+E45)/E39</f>
        <v>0.65116279069767447</v>
      </c>
      <c r="AC39" s="100">
        <f>(D40+D44+D45)/D39</f>
        <v>0.75555555555555554</v>
      </c>
      <c r="AD39" s="100">
        <f>(C40+C44+C45)/C39</f>
        <v>0.59523809523809523</v>
      </c>
      <c r="AE39" s="100">
        <f>(B40+B44+B45)/B39</f>
        <v>0.84444444444444444</v>
      </c>
    </row>
    <row r="40" spans="1:31" ht="14.25" customHeight="1" x14ac:dyDescent="0.25">
      <c r="A40" s="53" t="s">
        <v>18</v>
      </c>
      <c r="B40" s="44">
        <v>26</v>
      </c>
      <c r="C40" s="44">
        <v>9</v>
      </c>
      <c r="D40" s="44">
        <v>20</v>
      </c>
      <c r="E40" s="44">
        <v>16</v>
      </c>
      <c r="F40" s="44">
        <v>21</v>
      </c>
      <c r="G40" s="44">
        <v>9</v>
      </c>
    </row>
    <row r="41" spans="1:31" ht="14.25" customHeight="1" x14ac:dyDescent="0.25">
      <c r="A41" s="53" t="s">
        <v>18</v>
      </c>
      <c r="B41" s="46">
        <v>24</v>
      </c>
      <c r="C41" s="46">
        <v>6</v>
      </c>
      <c r="D41" s="46">
        <v>18</v>
      </c>
      <c r="E41" s="46">
        <v>13</v>
      </c>
      <c r="F41" s="46">
        <v>18</v>
      </c>
      <c r="G41" s="46">
        <v>6</v>
      </c>
    </row>
    <row r="42" spans="1:31" ht="14.25" customHeight="1" x14ac:dyDescent="0.25">
      <c r="A42" s="53" t="s">
        <v>18</v>
      </c>
      <c r="B42" s="47">
        <v>39</v>
      </c>
      <c r="C42" s="47">
        <v>28</v>
      </c>
      <c r="D42" s="47">
        <v>31</v>
      </c>
      <c r="E42" s="47">
        <v>31</v>
      </c>
      <c r="F42" s="47">
        <v>41</v>
      </c>
      <c r="G42" s="47">
        <v>25</v>
      </c>
    </row>
    <row r="43" spans="1:31" ht="14.25" customHeight="1" x14ac:dyDescent="0.25">
      <c r="A43" s="53" t="s">
        <v>18</v>
      </c>
      <c r="B43" s="46">
        <v>7</v>
      </c>
      <c r="C43" s="46">
        <v>17</v>
      </c>
      <c r="D43" s="46">
        <v>11</v>
      </c>
      <c r="E43" s="46">
        <v>15</v>
      </c>
      <c r="F43" s="46">
        <v>9</v>
      </c>
      <c r="G43" s="46">
        <v>18</v>
      </c>
    </row>
    <row r="44" spans="1:31" ht="14.25" customHeight="1" x14ac:dyDescent="0.25">
      <c r="A44" s="53" t="s">
        <v>18</v>
      </c>
      <c r="B44" s="46">
        <v>7</v>
      </c>
      <c r="C44" s="46">
        <v>8</v>
      </c>
      <c r="D44" s="46">
        <v>3</v>
      </c>
      <c r="E44" s="46">
        <v>4</v>
      </c>
      <c r="F44" s="46">
        <v>2</v>
      </c>
      <c r="G44" s="46">
        <v>4</v>
      </c>
    </row>
    <row r="45" spans="1:31" ht="14.25" customHeight="1" x14ac:dyDescent="0.25">
      <c r="A45" s="53" t="s">
        <v>18</v>
      </c>
      <c r="B45" s="49">
        <v>5</v>
      </c>
      <c r="C45" s="49">
        <v>8</v>
      </c>
      <c r="D45" s="49">
        <v>11</v>
      </c>
      <c r="E45" s="49">
        <v>8</v>
      </c>
      <c r="F45" s="49">
        <v>14</v>
      </c>
      <c r="G45" s="49">
        <v>12</v>
      </c>
    </row>
    <row r="46" spans="1:31" ht="14.25" customHeight="1" thickBot="1" x14ac:dyDescent="0.3">
      <c r="A46" s="53" t="s">
        <v>118</v>
      </c>
      <c r="B46" s="40" t="s">
        <v>126</v>
      </c>
      <c r="C46" s="40" t="s">
        <v>108</v>
      </c>
      <c r="D46" s="40" t="s">
        <v>106</v>
      </c>
      <c r="E46" s="40" t="s">
        <v>103</v>
      </c>
      <c r="F46" s="40" t="s">
        <v>104</v>
      </c>
      <c r="G46" s="40" t="s">
        <v>86</v>
      </c>
    </row>
    <row r="47" spans="1:31" ht="14.25" customHeight="1" x14ac:dyDescent="0.25">
      <c r="A47" s="53" t="s">
        <v>118</v>
      </c>
      <c r="B47" s="42">
        <v>266</v>
      </c>
      <c r="C47" s="42">
        <v>387</v>
      </c>
      <c r="D47" s="42">
        <v>285</v>
      </c>
      <c r="E47" s="42">
        <v>388</v>
      </c>
      <c r="F47" s="42">
        <v>294</v>
      </c>
      <c r="G47" s="42">
        <v>367</v>
      </c>
      <c r="H47" s="106">
        <f>((G48+G53)/G47)</f>
        <v>0.56948228882833785</v>
      </c>
      <c r="I47" s="106">
        <f>((F48+F53)/F47)</f>
        <v>0.41156462585034015</v>
      </c>
      <c r="J47" s="106">
        <f>((E48+E53)/E47)</f>
        <v>0.48711340206185566</v>
      </c>
      <c r="K47" s="106">
        <f>((D48+D53)/D47)</f>
        <v>0.39649122807017545</v>
      </c>
      <c r="L47" s="106">
        <f>((C48+C53)/C47)</f>
        <v>0.40310077519379844</v>
      </c>
      <c r="M47" s="106">
        <f>((B48+B53)/B47)</f>
        <v>0.34962406015037595</v>
      </c>
      <c r="N47" s="104">
        <f>G48/G47</f>
        <v>0.39782016348773841</v>
      </c>
      <c r="O47" s="104">
        <f>F48/F47</f>
        <v>0.24829931972789115</v>
      </c>
      <c r="P47" s="104">
        <f>E48/E47</f>
        <v>0.34536082474226804</v>
      </c>
      <c r="Q47" s="104">
        <f>D48/D47</f>
        <v>0.29122807017543861</v>
      </c>
      <c r="R47" s="104">
        <f>C48/C47</f>
        <v>0.30490956072351422</v>
      </c>
      <c r="S47" s="104">
        <f>B48/B47</f>
        <v>0.34210526315789475</v>
      </c>
      <c r="T47" s="102">
        <f>G49/G47</f>
        <v>0.35422343324250682</v>
      </c>
      <c r="U47" s="102">
        <f>F49/F47</f>
        <v>0.24489795918367346</v>
      </c>
      <c r="V47" s="102">
        <f>E49/E47</f>
        <v>0.28092783505154639</v>
      </c>
      <c r="W47" s="102">
        <f>D49/D47</f>
        <v>0.26666666666666666</v>
      </c>
      <c r="X47" s="102">
        <f>C49/C47</f>
        <v>0.27906976744186046</v>
      </c>
      <c r="Y47" s="102">
        <f>B49/B47</f>
        <v>0.32330827067669171</v>
      </c>
      <c r="Z47" s="100">
        <f>(G48+G52+G53)/G47</f>
        <v>0.60490463215258861</v>
      </c>
      <c r="AA47" s="100">
        <f>(F48+F52+F53)/F47</f>
        <v>0.43537414965986393</v>
      </c>
      <c r="AB47" s="100">
        <f>(E48+E52+E53)/E47</f>
        <v>0.54123711340206182</v>
      </c>
      <c r="AC47" s="100">
        <f>(D48+D52+D53)/D47</f>
        <v>0.45614035087719296</v>
      </c>
      <c r="AD47" s="100">
        <f>(C48+C52+C53)/C47</f>
        <v>0.5684754521963824</v>
      </c>
      <c r="AE47" s="100">
        <f>(B48+B52+B53)/B47</f>
        <v>0.54135338345864659</v>
      </c>
    </row>
    <row r="48" spans="1:31" ht="14.25" customHeight="1" x14ac:dyDescent="0.25">
      <c r="A48" s="53" t="s">
        <v>118</v>
      </c>
      <c r="B48" s="44">
        <v>91</v>
      </c>
      <c r="C48" s="44">
        <v>118</v>
      </c>
      <c r="D48" s="44">
        <v>83</v>
      </c>
      <c r="E48" s="44">
        <v>134</v>
      </c>
      <c r="F48" s="44">
        <v>73</v>
      </c>
      <c r="G48" s="44">
        <v>146</v>
      </c>
    </row>
    <row r="49" spans="1:31" ht="14.25" customHeight="1" x14ac:dyDescent="0.25">
      <c r="A49" s="53" t="s">
        <v>118</v>
      </c>
      <c r="B49" s="46">
        <v>86</v>
      </c>
      <c r="C49" s="46">
        <v>108</v>
      </c>
      <c r="D49" s="46">
        <v>76</v>
      </c>
      <c r="E49" s="46">
        <v>109</v>
      </c>
      <c r="F49" s="46">
        <v>72</v>
      </c>
      <c r="G49" s="46">
        <v>130</v>
      </c>
    </row>
    <row r="50" spans="1:31" ht="14.25" customHeight="1" x14ac:dyDescent="0.25">
      <c r="A50" s="53" t="s">
        <v>118</v>
      </c>
      <c r="B50" s="47">
        <v>136</v>
      </c>
      <c r="C50" s="47">
        <v>177</v>
      </c>
      <c r="D50" s="47">
        <v>130</v>
      </c>
      <c r="E50" s="47">
        <v>215</v>
      </c>
      <c r="F50" s="47">
        <v>130</v>
      </c>
      <c r="G50" s="47">
        <v>221</v>
      </c>
    </row>
    <row r="51" spans="1:31" ht="14.25" customHeight="1" x14ac:dyDescent="0.25">
      <c r="A51" s="53" t="s">
        <v>118</v>
      </c>
      <c r="B51" s="46">
        <v>122</v>
      </c>
      <c r="C51" s="46">
        <v>167</v>
      </c>
      <c r="D51" s="46">
        <v>155</v>
      </c>
      <c r="E51" s="46">
        <v>178</v>
      </c>
      <c r="F51" s="46">
        <v>166</v>
      </c>
      <c r="G51" s="46">
        <v>145</v>
      </c>
    </row>
    <row r="52" spans="1:31" ht="14.25" customHeight="1" x14ac:dyDescent="0.25">
      <c r="A52" s="53" t="s">
        <v>118</v>
      </c>
      <c r="B52" s="46">
        <v>51</v>
      </c>
      <c r="C52" s="46">
        <v>64</v>
      </c>
      <c r="D52" s="46">
        <v>17</v>
      </c>
      <c r="E52" s="46">
        <v>21</v>
      </c>
      <c r="F52" s="46">
        <v>7</v>
      </c>
      <c r="G52" s="46">
        <v>13</v>
      </c>
    </row>
    <row r="53" spans="1:31" ht="14.25" customHeight="1" thickBot="1" x14ac:dyDescent="0.3">
      <c r="A53" s="53" t="s">
        <v>118</v>
      </c>
      <c r="B53" s="49">
        <v>2</v>
      </c>
      <c r="C53" s="49">
        <v>38</v>
      </c>
      <c r="D53" s="49">
        <v>30</v>
      </c>
      <c r="E53" s="49">
        <v>55</v>
      </c>
      <c r="F53" s="49">
        <v>48</v>
      </c>
      <c r="G53" s="49">
        <v>63</v>
      </c>
    </row>
    <row r="54" spans="1:31" ht="14.25" customHeight="1" x14ac:dyDescent="0.25">
      <c r="A54" s="53"/>
      <c r="B54" s="52" t="s">
        <v>4</v>
      </c>
      <c r="C54" s="52" t="s">
        <v>68</v>
      </c>
      <c r="D54" s="52" t="s">
        <v>3</v>
      </c>
      <c r="E54" s="52" t="s">
        <v>69</v>
      </c>
      <c r="F54" s="52" t="s">
        <v>2</v>
      </c>
      <c r="G54" s="52" t="s">
        <v>9</v>
      </c>
    </row>
    <row r="55" spans="1:31" ht="14.25" customHeight="1" thickBot="1" x14ac:dyDescent="0.3">
      <c r="A55" s="53" t="s">
        <v>19</v>
      </c>
      <c r="B55" s="55" t="s">
        <v>126</v>
      </c>
      <c r="C55" s="55" t="s">
        <v>108</v>
      </c>
      <c r="D55" s="55" t="s">
        <v>106</v>
      </c>
      <c r="E55" s="55" t="s">
        <v>103</v>
      </c>
      <c r="F55" s="55" t="s">
        <v>104</v>
      </c>
      <c r="G55" s="55" t="s">
        <v>86</v>
      </c>
    </row>
    <row r="56" spans="1:31" ht="14.25" customHeight="1" x14ac:dyDescent="0.25">
      <c r="A56" s="53" t="s">
        <v>19</v>
      </c>
      <c r="B56" s="42">
        <v>46</v>
      </c>
      <c r="C56" s="42">
        <v>50</v>
      </c>
      <c r="D56" s="42">
        <v>44</v>
      </c>
      <c r="E56" s="42">
        <v>49</v>
      </c>
      <c r="F56" s="42">
        <v>37</v>
      </c>
      <c r="G56" s="42">
        <v>50</v>
      </c>
      <c r="H56" s="106">
        <f>((G57+G62)/G56)</f>
        <v>0.62</v>
      </c>
      <c r="I56" s="106">
        <f>((F57+F62)/F56)</f>
        <v>0.32432432432432434</v>
      </c>
      <c r="J56" s="106">
        <f>((E57+E62)/E56)</f>
        <v>0.77551020408163263</v>
      </c>
      <c r="K56" s="106">
        <f>((D57+D62)/D56)</f>
        <v>0.47727272727272729</v>
      </c>
      <c r="L56" s="106">
        <f>((C57+C62)/C56)</f>
        <v>0.54</v>
      </c>
      <c r="M56" s="106">
        <f>((B57+B62)/B56)</f>
        <v>0.30434782608695654</v>
      </c>
      <c r="N56" s="104">
        <f>G57/G56</f>
        <v>0.44</v>
      </c>
      <c r="O56" s="104">
        <f>F57/F56</f>
        <v>0.10810810810810811</v>
      </c>
      <c r="P56" s="104">
        <f>E57/E56</f>
        <v>0.44897959183673469</v>
      </c>
      <c r="Q56" s="104">
        <f>D57/D56</f>
        <v>0.22727272727272727</v>
      </c>
      <c r="R56" s="104">
        <f>C57/C56</f>
        <v>0.34</v>
      </c>
      <c r="S56" s="104">
        <f>B57/B56</f>
        <v>0.2608695652173913</v>
      </c>
      <c r="T56" s="102">
        <f>G58/G56</f>
        <v>0.36</v>
      </c>
      <c r="U56" s="102">
        <f>F58/F56</f>
        <v>0.10810810810810811</v>
      </c>
      <c r="V56" s="102">
        <f>E58/E56</f>
        <v>0.32653061224489793</v>
      </c>
      <c r="W56" s="102">
        <f>D58/D56</f>
        <v>0.18181818181818182</v>
      </c>
      <c r="X56" s="102">
        <f>C58/C56</f>
        <v>0.32</v>
      </c>
      <c r="Y56" s="102">
        <f>B58/B56</f>
        <v>0.2391304347826087</v>
      </c>
      <c r="Z56" s="100">
        <f>(G57+G61+G62)/G56</f>
        <v>0.68</v>
      </c>
      <c r="AA56" s="100">
        <f>(F57+F61+F62)/F56</f>
        <v>0.43243243243243246</v>
      </c>
      <c r="AB56" s="100">
        <f>(E57+E61+E62)/E56</f>
        <v>0.81632653061224492</v>
      </c>
      <c r="AC56" s="100">
        <f>(D57+D61+D62)/D56</f>
        <v>0.54545454545454541</v>
      </c>
      <c r="AD56" s="100">
        <f>(C57+C61+C62)/C56</f>
        <v>0.62</v>
      </c>
      <c r="AE56" s="100">
        <f>(B57+B61+B62)/B56</f>
        <v>0.43478260869565216</v>
      </c>
    </row>
    <row r="57" spans="1:31" ht="14.25" customHeight="1" x14ac:dyDescent="0.25">
      <c r="A57" s="53" t="s">
        <v>19</v>
      </c>
      <c r="B57" s="44">
        <v>12</v>
      </c>
      <c r="C57" s="44">
        <v>17</v>
      </c>
      <c r="D57" s="44">
        <v>10</v>
      </c>
      <c r="E57" s="44">
        <v>22</v>
      </c>
      <c r="F57" s="44">
        <v>4</v>
      </c>
      <c r="G57" s="44">
        <v>22</v>
      </c>
    </row>
    <row r="58" spans="1:31" ht="14.25" customHeight="1" x14ac:dyDescent="0.25">
      <c r="A58" s="53" t="s">
        <v>19</v>
      </c>
      <c r="B58" s="44">
        <v>11</v>
      </c>
      <c r="C58" s="46">
        <v>16</v>
      </c>
      <c r="D58" s="46">
        <v>8</v>
      </c>
      <c r="E58" s="46">
        <v>16</v>
      </c>
      <c r="F58" s="46">
        <v>4</v>
      </c>
      <c r="G58" s="46">
        <v>18</v>
      </c>
    </row>
    <row r="59" spans="1:31" ht="14.25" customHeight="1" x14ac:dyDescent="0.25">
      <c r="A59" s="53" t="s">
        <v>19</v>
      </c>
      <c r="B59" s="44">
        <v>20</v>
      </c>
      <c r="C59" s="47">
        <v>27</v>
      </c>
      <c r="D59" s="47">
        <v>20</v>
      </c>
      <c r="E59" s="47">
        <v>35</v>
      </c>
      <c r="F59" s="47">
        <v>7</v>
      </c>
      <c r="G59" s="47">
        <v>33</v>
      </c>
    </row>
    <row r="60" spans="1:31" ht="14.25" customHeight="1" x14ac:dyDescent="0.25">
      <c r="A60" s="53" t="s">
        <v>19</v>
      </c>
      <c r="B60" s="44">
        <v>26</v>
      </c>
      <c r="C60" s="46">
        <v>19</v>
      </c>
      <c r="D60" s="46">
        <v>20</v>
      </c>
      <c r="E60" s="46">
        <v>9</v>
      </c>
      <c r="F60" s="46">
        <v>21</v>
      </c>
      <c r="G60" s="46">
        <v>16</v>
      </c>
    </row>
    <row r="61" spans="1:31" ht="14.25" customHeight="1" x14ac:dyDescent="0.25">
      <c r="A61" s="53" t="s">
        <v>19</v>
      </c>
      <c r="B61" s="44">
        <v>6</v>
      </c>
      <c r="C61" s="46">
        <v>4</v>
      </c>
      <c r="D61" s="46">
        <v>3</v>
      </c>
      <c r="E61" s="46">
        <v>2</v>
      </c>
      <c r="F61" s="46">
        <v>4</v>
      </c>
      <c r="G61" s="46">
        <v>3</v>
      </c>
    </row>
    <row r="62" spans="1:31" ht="14.25" customHeight="1" thickBot="1" x14ac:dyDescent="0.3">
      <c r="A62" s="53" t="s">
        <v>19</v>
      </c>
      <c r="B62" s="49">
        <v>2</v>
      </c>
      <c r="C62" s="49">
        <v>10</v>
      </c>
      <c r="D62" s="49">
        <v>11</v>
      </c>
      <c r="E62" s="49">
        <v>16</v>
      </c>
      <c r="F62" s="49">
        <v>8</v>
      </c>
      <c r="G62" s="49">
        <v>9</v>
      </c>
    </row>
    <row r="63" spans="1:31" ht="14.25" customHeight="1" x14ac:dyDescent="0.25">
      <c r="A63" s="53"/>
      <c r="B63" s="51" t="s">
        <v>68</v>
      </c>
      <c r="C63" s="52" t="s">
        <v>69</v>
      </c>
      <c r="D63" s="52" t="s">
        <v>9</v>
      </c>
      <c r="E63" s="52" t="s">
        <v>10</v>
      </c>
      <c r="F63" s="52" t="s">
        <v>11</v>
      </c>
      <c r="G63" s="52" t="s">
        <v>12</v>
      </c>
    </row>
    <row r="64" spans="1:31" ht="14.25" customHeight="1" thickBot="1" x14ac:dyDescent="0.3">
      <c r="A64" s="53" t="s">
        <v>20</v>
      </c>
      <c r="B64" s="55" t="s">
        <v>108</v>
      </c>
      <c r="C64" s="55" t="s">
        <v>103</v>
      </c>
      <c r="D64" s="55" t="s">
        <v>86</v>
      </c>
      <c r="E64" s="55" t="s">
        <v>67</v>
      </c>
      <c r="F64" s="55" t="s">
        <v>68</v>
      </c>
      <c r="G64" s="55" t="s">
        <v>69</v>
      </c>
    </row>
    <row r="65" spans="1:31" ht="14.25" customHeight="1" x14ac:dyDescent="0.25">
      <c r="A65" s="53" t="s">
        <v>20</v>
      </c>
      <c r="B65" s="42">
        <v>49</v>
      </c>
      <c r="C65" s="42">
        <v>50</v>
      </c>
      <c r="D65" s="42">
        <v>31</v>
      </c>
      <c r="E65" s="42">
        <v>40</v>
      </c>
      <c r="F65" s="42">
        <v>48</v>
      </c>
      <c r="G65" s="42">
        <v>48</v>
      </c>
      <c r="H65" s="106">
        <f>((G66+G71)/G65)</f>
        <v>0.4375</v>
      </c>
      <c r="I65" s="106">
        <f>((F66+F71)/F65)</f>
        <v>0.52083333333333337</v>
      </c>
      <c r="J65" s="106">
        <f>((E66+E71)/E65)</f>
        <v>0.3</v>
      </c>
      <c r="K65" s="106">
        <f>((D66+D71)/D65)</f>
        <v>0.45161290322580644</v>
      </c>
      <c r="L65" s="106">
        <f>((C66+C71)/C65)</f>
        <v>0.38</v>
      </c>
      <c r="M65" s="106">
        <f>((B66+B71)/B65)</f>
        <v>0.34693877551020408</v>
      </c>
      <c r="N65" s="104">
        <f>G66/G65</f>
        <v>0.22916666666666666</v>
      </c>
      <c r="O65" s="104">
        <f>F66/F65</f>
        <v>0.3125</v>
      </c>
      <c r="P65" s="104">
        <f>E66/E65</f>
        <v>0.25</v>
      </c>
      <c r="Q65" s="104">
        <f>D66/D65</f>
        <v>0.25806451612903225</v>
      </c>
      <c r="R65" s="104">
        <f>C66/C65</f>
        <v>0.3</v>
      </c>
      <c r="S65" s="104">
        <f>B66/B65</f>
        <v>0.2857142857142857</v>
      </c>
      <c r="T65" s="102">
        <f>G67/G65</f>
        <v>0.1875</v>
      </c>
      <c r="U65" s="102">
        <f>F67/F65</f>
        <v>0.25</v>
      </c>
      <c r="V65" s="102">
        <f>E67/E65</f>
        <v>0.22500000000000001</v>
      </c>
      <c r="W65" s="102">
        <f>D67/D65</f>
        <v>0.25806451612903225</v>
      </c>
      <c r="X65" s="102">
        <f>C67/C65</f>
        <v>0.24</v>
      </c>
      <c r="Y65" s="102">
        <f>B67/B65</f>
        <v>0.2857142857142857</v>
      </c>
      <c r="Z65" s="100">
        <f>(G66+G70+G71)/G65</f>
        <v>0.47916666666666669</v>
      </c>
      <c r="AA65" s="100">
        <f>(F66+F70+F71)/F65</f>
        <v>0.52083333333333337</v>
      </c>
      <c r="AB65" s="100">
        <f>(E66+E70+E71)/E65</f>
        <v>0.32500000000000001</v>
      </c>
      <c r="AC65" s="100">
        <f>(D66+D70+D71)/D65</f>
        <v>0.4838709677419355</v>
      </c>
      <c r="AD65" s="100">
        <f>(C66+C70+C71)/C65</f>
        <v>0.42</v>
      </c>
      <c r="AE65" s="100">
        <f>(B66+B70+B71)/B65</f>
        <v>0.63265306122448983</v>
      </c>
    </row>
    <row r="66" spans="1:31" ht="14.25" customHeight="1" x14ac:dyDescent="0.25">
      <c r="A66" s="53" t="s">
        <v>20</v>
      </c>
      <c r="B66" s="44">
        <v>14</v>
      </c>
      <c r="C66" s="44">
        <v>15</v>
      </c>
      <c r="D66" s="44">
        <v>8</v>
      </c>
      <c r="E66" s="44">
        <v>10</v>
      </c>
      <c r="F66" s="44">
        <v>15</v>
      </c>
      <c r="G66" s="44">
        <v>11</v>
      </c>
    </row>
    <row r="67" spans="1:31" ht="14.25" customHeight="1" x14ac:dyDescent="0.25">
      <c r="A67" s="53" t="s">
        <v>20</v>
      </c>
      <c r="B67" s="44">
        <v>14</v>
      </c>
      <c r="C67" s="46">
        <v>12</v>
      </c>
      <c r="D67" s="46">
        <v>8</v>
      </c>
      <c r="E67" s="46">
        <v>9</v>
      </c>
      <c r="F67" s="46">
        <v>12</v>
      </c>
      <c r="G67" s="46">
        <v>9</v>
      </c>
    </row>
    <row r="68" spans="1:31" ht="14.25" customHeight="1" x14ac:dyDescent="0.25">
      <c r="A68" s="53" t="s">
        <v>20</v>
      </c>
      <c r="B68" s="44">
        <v>22</v>
      </c>
      <c r="C68" s="47">
        <v>20</v>
      </c>
      <c r="D68" s="47">
        <v>16</v>
      </c>
      <c r="E68" s="47">
        <v>14</v>
      </c>
      <c r="F68" s="47">
        <v>20</v>
      </c>
      <c r="G68" s="47">
        <v>21</v>
      </c>
    </row>
    <row r="69" spans="1:31" ht="14.25" customHeight="1" x14ac:dyDescent="0.25">
      <c r="A69" s="53" t="s">
        <v>20</v>
      </c>
      <c r="B69" s="44">
        <v>18</v>
      </c>
      <c r="C69" s="46">
        <v>29</v>
      </c>
      <c r="D69" s="46">
        <v>16</v>
      </c>
      <c r="E69" s="46">
        <v>27</v>
      </c>
      <c r="F69" s="46">
        <v>23</v>
      </c>
      <c r="G69" s="46">
        <v>25</v>
      </c>
    </row>
    <row r="70" spans="1:31" ht="14.25" customHeight="1" x14ac:dyDescent="0.25">
      <c r="A70" s="53" t="s">
        <v>20</v>
      </c>
      <c r="B70" s="44">
        <v>14</v>
      </c>
      <c r="C70" s="46">
        <v>2</v>
      </c>
      <c r="D70" s="46">
        <v>1</v>
      </c>
      <c r="E70" s="46">
        <v>1</v>
      </c>
      <c r="F70" s="46">
        <v>0</v>
      </c>
      <c r="G70" s="46">
        <v>2</v>
      </c>
    </row>
    <row r="71" spans="1:31" ht="14.25" customHeight="1" thickBot="1" x14ac:dyDescent="0.3">
      <c r="A71" s="53" t="s">
        <v>20</v>
      </c>
      <c r="B71" s="49">
        <v>3</v>
      </c>
      <c r="C71" s="49">
        <v>4</v>
      </c>
      <c r="D71" s="49">
        <v>6</v>
      </c>
      <c r="E71" s="49">
        <v>2</v>
      </c>
      <c r="F71" s="49">
        <v>10</v>
      </c>
      <c r="G71" s="49">
        <v>10</v>
      </c>
    </row>
    <row r="72" spans="1:31" ht="14.25" customHeight="1" x14ac:dyDescent="0.25">
      <c r="A72" s="53"/>
      <c r="B72" s="63" t="s">
        <v>68</v>
      </c>
      <c r="C72" s="63" t="s">
        <v>69</v>
      </c>
      <c r="D72" s="63" t="s">
        <v>9</v>
      </c>
    </row>
    <row r="73" spans="1:31" ht="14.25" customHeight="1" thickBot="1" x14ac:dyDescent="0.3">
      <c r="A73" s="53" t="s">
        <v>99</v>
      </c>
      <c r="B73" s="62" t="s">
        <v>108</v>
      </c>
      <c r="C73" s="62" t="s">
        <v>103</v>
      </c>
      <c r="D73" s="62" t="s">
        <v>86</v>
      </c>
    </row>
    <row r="74" spans="1:31" ht="14.25" customHeight="1" x14ac:dyDescent="0.25">
      <c r="A74" s="53" t="s">
        <v>99</v>
      </c>
      <c r="B74" s="56">
        <v>49</v>
      </c>
      <c r="C74" s="56">
        <v>50</v>
      </c>
      <c r="D74" s="56">
        <v>50</v>
      </c>
      <c r="H74" s="106" t="e">
        <f>((G75+G80)/G74)</f>
        <v>#DIV/0!</v>
      </c>
      <c r="I74" s="106" t="e">
        <f>((F75+F80)/F74)</f>
        <v>#DIV/0!</v>
      </c>
      <c r="J74" s="106" t="e">
        <f>((E75+E80)/E74)</f>
        <v>#DIV/0!</v>
      </c>
      <c r="K74" s="106">
        <f>((D75+D80)/D74)</f>
        <v>0.72</v>
      </c>
      <c r="L74" s="106">
        <f>((C75+C80)/C74)</f>
        <v>0.46</v>
      </c>
      <c r="M74" s="106">
        <f>((B75+B80)/B74)</f>
        <v>0.40816326530612246</v>
      </c>
      <c r="N74" s="104" t="e">
        <f>G75/G74</f>
        <v>#DIV/0!</v>
      </c>
      <c r="O74" s="104" t="e">
        <f>F75/F74</f>
        <v>#DIV/0!</v>
      </c>
      <c r="P74" s="104" t="e">
        <f>E75/E74</f>
        <v>#DIV/0!</v>
      </c>
      <c r="Q74" s="104">
        <f>D75/D74</f>
        <v>0.68</v>
      </c>
      <c r="R74" s="104">
        <f>C75/C74</f>
        <v>0.38</v>
      </c>
      <c r="S74" s="104">
        <f>B75/B74</f>
        <v>0.34693877551020408</v>
      </c>
      <c r="T74" s="102" t="e">
        <f>G76/G74</f>
        <v>#DIV/0!</v>
      </c>
      <c r="U74" s="102" t="e">
        <f>F76/F74</f>
        <v>#DIV/0!</v>
      </c>
      <c r="V74" s="102" t="e">
        <f>E76/E74</f>
        <v>#DIV/0!</v>
      </c>
      <c r="W74" s="102">
        <f>D76/D74</f>
        <v>0.64</v>
      </c>
      <c r="X74" s="102">
        <f>C76/C74</f>
        <v>0.38</v>
      </c>
      <c r="Y74" s="102">
        <f>B76/B74</f>
        <v>0.32653061224489793</v>
      </c>
      <c r="Z74" s="100" t="e">
        <f>(G75+G79+G80)/G74</f>
        <v>#DIV/0!</v>
      </c>
      <c r="AA74" s="100" t="e">
        <f>(F75+F79+F80)/F74</f>
        <v>#DIV/0!</v>
      </c>
      <c r="AB74" s="100" t="e">
        <f>(E75+E79+E80)/E74</f>
        <v>#DIV/0!</v>
      </c>
      <c r="AC74" s="100">
        <f>(D75+D79+D80)/D74</f>
        <v>0.74</v>
      </c>
      <c r="AD74" s="100">
        <f>(C75+C79+C80)/C74</f>
        <v>0.57999999999999996</v>
      </c>
      <c r="AE74" s="100">
        <f>(B75+B79+B80)/B74</f>
        <v>0.63265306122448983</v>
      </c>
    </row>
    <row r="75" spans="1:31" ht="14.25" customHeight="1" x14ac:dyDescent="0.25">
      <c r="A75" s="53" t="s">
        <v>99</v>
      </c>
      <c r="B75" s="57">
        <v>17</v>
      </c>
      <c r="C75" s="57">
        <v>19</v>
      </c>
      <c r="D75" s="57">
        <v>34</v>
      </c>
    </row>
    <row r="76" spans="1:31" ht="14.25" customHeight="1" x14ac:dyDescent="0.25">
      <c r="A76" s="53" t="s">
        <v>99</v>
      </c>
      <c r="B76" s="57">
        <v>16</v>
      </c>
      <c r="C76" s="57">
        <v>19</v>
      </c>
      <c r="D76" s="57">
        <v>32</v>
      </c>
    </row>
    <row r="77" spans="1:31" ht="14.25" customHeight="1" x14ac:dyDescent="0.25">
      <c r="A77" s="53" t="s">
        <v>99</v>
      </c>
      <c r="B77" s="57">
        <v>24</v>
      </c>
      <c r="C77" s="57">
        <v>30</v>
      </c>
      <c r="D77" s="57">
        <v>41</v>
      </c>
    </row>
    <row r="78" spans="1:31" ht="14.25" customHeight="1" x14ac:dyDescent="0.25">
      <c r="A78" s="53" t="s">
        <v>99</v>
      </c>
      <c r="B78" s="57">
        <v>18</v>
      </c>
      <c r="C78" s="57">
        <v>21</v>
      </c>
      <c r="D78" s="57">
        <v>13</v>
      </c>
    </row>
    <row r="79" spans="1:31" ht="14.25" customHeight="1" x14ac:dyDescent="0.25">
      <c r="A79" s="53" t="s">
        <v>99</v>
      </c>
      <c r="B79" s="57">
        <v>11</v>
      </c>
      <c r="C79" s="57">
        <v>6</v>
      </c>
      <c r="D79" s="57">
        <v>1</v>
      </c>
    </row>
    <row r="80" spans="1:31" ht="14.25" customHeight="1" thickBot="1" x14ac:dyDescent="0.3">
      <c r="A80" s="53" t="s">
        <v>99</v>
      </c>
      <c r="B80" s="60">
        <v>3</v>
      </c>
      <c r="C80" s="60">
        <v>4</v>
      </c>
      <c r="D80" s="60">
        <v>2</v>
      </c>
    </row>
    <row r="81" spans="1:31" ht="14.25" customHeight="1" x14ac:dyDescent="0.25">
      <c r="A81" s="53"/>
      <c r="B81" s="61" t="s">
        <v>68</v>
      </c>
      <c r="C81" s="63" t="s">
        <v>69</v>
      </c>
      <c r="D81" s="63" t="s">
        <v>9</v>
      </c>
      <c r="E81" s="63" t="s">
        <v>10</v>
      </c>
      <c r="F81" s="63" t="s">
        <v>11</v>
      </c>
      <c r="G81" s="63" t="s">
        <v>12</v>
      </c>
    </row>
    <row r="82" spans="1:31" ht="14.25" customHeight="1" thickBot="1" x14ac:dyDescent="0.3">
      <c r="A82" s="53" t="s">
        <v>21</v>
      </c>
      <c r="B82" s="62" t="s">
        <v>108</v>
      </c>
      <c r="C82" s="62" t="s">
        <v>103</v>
      </c>
      <c r="D82" s="62" t="s">
        <v>86</v>
      </c>
      <c r="E82" s="62" t="s">
        <v>67</v>
      </c>
      <c r="F82" s="62" t="s">
        <v>68</v>
      </c>
      <c r="G82" s="62" t="s">
        <v>69</v>
      </c>
    </row>
    <row r="83" spans="1:31" ht="14.25" customHeight="1" x14ac:dyDescent="0.25">
      <c r="A83" s="53" t="s">
        <v>21</v>
      </c>
      <c r="B83" s="56">
        <v>46</v>
      </c>
      <c r="C83" s="56">
        <v>48</v>
      </c>
      <c r="D83" s="56">
        <v>50</v>
      </c>
      <c r="E83" s="56">
        <v>40</v>
      </c>
      <c r="F83" s="56">
        <v>36</v>
      </c>
      <c r="G83" s="56">
        <v>46</v>
      </c>
      <c r="H83" s="106">
        <f>((G84+G89)/G83)</f>
        <v>0.56521739130434778</v>
      </c>
      <c r="I83" s="106">
        <f>((F84+F89)/F83)</f>
        <v>0.63888888888888884</v>
      </c>
      <c r="J83" s="106">
        <f>((E84+E89)/E83)</f>
        <v>0.6</v>
      </c>
      <c r="K83" s="106">
        <f>((D84+D89)/D83)</f>
        <v>0.34</v>
      </c>
      <c r="L83" s="106">
        <f>((C84+C89)/C83)</f>
        <v>0.54166666666666663</v>
      </c>
      <c r="M83" s="106">
        <f>((B84+B89)/B83)</f>
        <v>0.21739130434782608</v>
      </c>
      <c r="N83" s="104">
        <f>G84/G83</f>
        <v>0.5</v>
      </c>
      <c r="O83" s="104">
        <f>F84/F83</f>
        <v>0.41666666666666669</v>
      </c>
      <c r="P83" s="104">
        <f>E84/E83</f>
        <v>0.3</v>
      </c>
      <c r="Q83" s="104">
        <f>D84/D83</f>
        <v>0.28000000000000003</v>
      </c>
      <c r="R83" s="104">
        <f>C84/C83</f>
        <v>0.52083333333333337</v>
      </c>
      <c r="S83" s="104">
        <f>B84/B83</f>
        <v>0.15217391304347827</v>
      </c>
      <c r="T83" s="102">
        <f>G85/G83</f>
        <v>0.30434782608695654</v>
      </c>
      <c r="U83" s="102">
        <f>F85/F83</f>
        <v>0.19444444444444445</v>
      </c>
      <c r="V83" s="102">
        <f>E85/E83</f>
        <v>7.4999999999999997E-2</v>
      </c>
      <c r="W83" s="102">
        <f>D85/D83</f>
        <v>0.18</v>
      </c>
      <c r="X83" s="102">
        <f>C85/C83</f>
        <v>0.35416666666666669</v>
      </c>
      <c r="Y83" s="102">
        <f>B85/B83</f>
        <v>0.10869565217391304</v>
      </c>
      <c r="Z83" s="100">
        <f>(G84+G88+G89)/G83</f>
        <v>0.58695652173913049</v>
      </c>
      <c r="AA83" s="100">
        <f>(F84+F88+F89)/F83</f>
        <v>0.66666666666666663</v>
      </c>
      <c r="AB83" s="100">
        <f>(E84+E88+E89)/E83</f>
        <v>0.625</v>
      </c>
      <c r="AC83" s="100">
        <f>(D84+D88+D89)/D83</f>
        <v>0.38</v>
      </c>
      <c r="AD83" s="100">
        <f>(C84+C88+C89)/C83</f>
        <v>0.5625</v>
      </c>
      <c r="AE83" s="100">
        <f>(B84+B88+B89)/B83</f>
        <v>0.45652173913043476</v>
      </c>
    </row>
    <row r="84" spans="1:31" ht="14.25" customHeight="1" x14ac:dyDescent="0.25">
      <c r="A84" s="53" t="s">
        <v>21</v>
      </c>
      <c r="B84" s="57">
        <v>7</v>
      </c>
      <c r="C84" s="57">
        <v>25</v>
      </c>
      <c r="D84" s="57">
        <v>14</v>
      </c>
      <c r="E84" s="57">
        <v>12</v>
      </c>
      <c r="F84" s="57">
        <v>15</v>
      </c>
      <c r="G84" s="57">
        <v>23</v>
      </c>
    </row>
    <row r="85" spans="1:31" ht="14.25" customHeight="1" x14ac:dyDescent="0.25">
      <c r="A85" s="53" t="s">
        <v>21</v>
      </c>
      <c r="B85" s="57">
        <v>5</v>
      </c>
      <c r="C85" s="58">
        <v>17</v>
      </c>
      <c r="D85" s="58">
        <v>9</v>
      </c>
      <c r="E85" s="58">
        <v>3</v>
      </c>
      <c r="F85" s="58">
        <v>7</v>
      </c>
      <c r="G85" s="58">
        <v>14</v>
      </c>
    </row>
    <row r="86" spans="1:31" ht="14.25" customHeight="1" x14ac:dyDescent="0.25">
      <c r="A86" s="53" t="s">
        <v>21</v>
      </c>
      <c r="B86" s="57">
        <v>14</v>
      </c>
      <c r="C86" s="59">
        <v>35</v>
      </c>
      <c r="D86" s="59">
        <v>25</v>
      </c>
      <c r="E86" s="59">
        <v>18</v>
      </c>
      <c r="F86" s="59">
        <v>22</v>
      </c>
      <c r="G86" s="59">
        <v>30</v>
      </c>
    </row>
    <row r="87" spans="1:31" ht="14.25" customHeight="1" x14ac:dyDescent="0.25">
      <c r="A87" s="53" t="s">
        <v>21</v>
      </c>
      <c r="B87" s="57">
        <v>25</v>
      </c>
      <c r="C87" s="58">
        <v>21</v>
      </c>
      <c r="D87" s="58">
        <v>31</v>
      </c>
      <c r="E87" s="58">
        <v>15</v>
      </c>
      <c r="F87" s="58">
        <v>12</v>
      </c>
      <c r="G87" s="58">
        <v>19</v>
      </c>
    </row>
    <row r="88" spans="1:31" ht="14.25" customHeight="1" x14ac:dyDescent="0.25">
      <c r="A88" s="53" t="s">
        <v>21</v>
      </c>
      <c r="B88" s="57">
        <v>11</v>
      </c>
      <c r="C88" s="58">
        <v>1</v>
      </c>
      <c r="D88" s="58">
        <v>2</v>
      </c>
      <c r="E88" s="58">
        <v>1</v>
      </c>
      <c r="F88" s="58">
        <v>1</v>
      </c>
      <c r="G88" s="58">
        <v>1</v>
      </c>
    </row>
    <row r="89" spans="1:31" ht="14.25" customHeight="1" thickBot="1" x14ac:dyDescent="0.3">
      <c r="A89" s="53" t="s">
        <v>21</v>
      </c>
      <c r="B89" s="60">
        <v>3</v>
      </c>
      <c r="C89" s="60">
        <v>1</v>
      </c>
      <c r="D89" s="60">
        <v>3</v>
      </c>
      <c r="E89" s="60">
        <v>12</v>
      </c>
      <c r="F89" s="60">
        <v>8</v>
      </c>
      <c r="G89" s="60">
        <v>3</v>
      </c>
    </row>
    <row r="90" spans="1:31" ht="14.25" customHeight="1" x14ac:dyDescent="0.25">
      <c r="A90" s="53"/>
      <c r="B90" s="61" t="s">
        <v>68</v>
      </c>
      <c r="C90" s="61" t="s">
        <v>69</v>
      </c>
      <c r="D90" s="61" t="s">
        <v>9</v>
      </c>
      <c r="E90" s="61" t="s">
        <v>10</v>
      </c>
    </row>
    <row r="91" spans="1:31" ht="14.25" customHeight="1" thickBot="1" x14ac:dyDescent="0.3">
      <c r="A91" s="53" t="s">
        <v>82</v>
      </c>
      <c r="B91" s="62" t="s">
        <v>126</v>
      </c>
      <c r="C91" s="62" t="s">
        <v>106</v>
      </c>
      <c r="D91" s="62" t="s">
        <v>104</v>
      </c>
      <c r="E91" s="62" t="s">
        <v>81</v>
      </c>
    </row>
    <row r="92" spans="1:31" ht="14.25" customHeight="1" x14ac:dyDescent="0.25">
      <c r="A92" s="53" t="s">
        <v>82</v>
      </c>
      <c r="B92" s="56">
        <v>50</v>
      </c>
      <c r="C92" s="56">
        <v>49</v>
      </c>
      <c r="D92" s="56">
        <v>50</v>
      </c>
      <c r="E92" s="56">
        <v>44</v>
      </c>
      <c r="H92" s="106" t="e">
        <f>((G93+G98)/G92)</f>
        <v>#DIV/0!</v>
      </c>
      <c r="I92" s="106" t="e">
        <f>((F93+F98)/F92)</f>
        <v>#DIV/0!</v>
      </c>
      <c r="J92" s="106">
        <f>((E93+E98)/E92)</f>
        <v>0.56818181818181823</v>
      </c>
      <c r="K92" s="106">
        <f>((D93+D98)/D92)</f>
        <v>0.4</v>
      </c>
      <c r="L92" s="106">
        <f>((C93+C98)/C92)</f>
        <v>0.46938775510204084</v>
      </c>
      <c r="M92" s="106">
        <f>((B93+B98)/B92)</f>
        <v>0.6</v>
      </c>
      <c r="N92" s="104" t="e">
        <f>G93/G92</f>
        <v>#DIV/0!</v>
      </c>
      <c r="O92" s="104" t="e">
        <f>F93/F92</f>
        <v>#DIV/0!</v>
      </c>
      <c r="P92" s="104">
        <f>E93/E92</f>
        <v>0.40909090909090912</v>
      </c>
      <c r="Q92" s="104">
        <f>D93/D92</f>
        <v>0.22</v>
      </c>
      <c r="R92" s="104">
        <f>C93/C92</f>
        <v>0.38775510204081631</v>
      </c>
      <c r="S92" s="104">
        <f>B93/B92</f>
        <v>0.6</v>
      </c>
      <c r="T92" s="102" t="e">
        <f>G94/G92</f>
        <v>#DIV/0!</v>
      </c>
      <c r="U92" s="102" t="e">
        <f>F94/F92</f>
        <v>#DIV/0!</v>
      </c>
      <c r="V92" s="102">
        <f>E94/E92</f>
        <v>0.38636363636363635</v>
      </c>
      <c r="W92" s="102">
        <f>D94/D92</f>
        <v>0.22</v>
      </c>
      <c r="X92" s="102">
        <f>C94/C92</f>
        <v>0.38775510204081631</v>
      </c>
      <c r="Y92" s="102">
        <f>B94/B92</f>
        <v>0.57999999999999996</v>
      </c>
      <c r="Z92" s="100" t="e">
        <f>(G93+G97+G98)/G92</f>
        <v>#DIV/0!</v>
      </c>
      <c r="AA92" s="100" t="e">
        <f>(F93+F97+F98)/F92</f>
        <v>#DIV/0!</v>
      </c>
      <c r="AB92" s="100">
        <f>(E93+E97+E98)/E92</f>
        <v>0.56818181818181823</v>
      </c>
      <c r="AC92" s="100">
        <f>(D93+D97+D98)/D92</f>
        <v>0.42</v>
      </c>
      <c r="AD92" s="100">
        <f>(C93+C97+C98)/C92</f>
        <v>0.53061224489795922</v>
      </c>
      <c r="AE92" s="100">
        <f>(B93+B97+B98)/B92</f>
        <v>0.72</v>
      </c>
    </row>
    <row r="93" spans="1:31" ht="14.25" customHeight="1" x14ac:dyDescent="0.25">
      <c r="A93" s="53" t="s">
        <v>82</v>
      </c>
      <c r="B93" s="57">
        <v>30</v>
      </c>
      <c r="C93" s="57">
        <v>19</v>
      </c>
      <c r="D93" s="57">
        <v>11</v>
      </c>
      <c r="E93" s="57">
        <v>18</v>
      </c>
    </row>
    <row r="94" spans="1:31" ht="14.25" customHeight="1" x14ac:dyDescent="0.25">
      <c r="A94" s="53" t="s">
        <v>82</v>
      </c>
      <c r="B94" s="57">
        <v>29</v>
      </c>
      <c r="C94" s="57">
        <v>19</v>
      </c>
      <c r="D94" s="57">
        <v>11</v>
      </c>
      <c r="E94" s="57">
        <v>17</v>
      </c>
    </row>
    <row r="95" spans="1:31" ht="14.25" customHeight="1" x14ac:dyDescent="0.25">
      <c r="A95" s="53" t="s">
        <v>82</v>
      </c>
      <c r="B95" s="57">
        <v>36</v>
      </c>
      <c r="C95" s="57">
        <v>26</v>
      </c>
      <c r="D95" s="57">
        <v>21</v>
      </c>
      <c r="E95" s="57">
        <v>26</v>
      </c>
    </row>
    <row r="96" spans="1:31" ht="14.25" customHeight="1" x14ac:dyDescent="0.25">
      <c r="A96" s="53" t="s">
        <v>82</v>
      </c>
      <c r="B96" s="57">
        <v>14</v>
      </c>
      <c r="C96" s="57">
        <v>23</v>
      </c>
      <c r="D96" s="57">
        <v>29</v>
      </c>
      <c r="E96" s="57">
        <v>19</v>
      </c>
    </row>
    <row r="97" spans="1:31" ht="14.25" customHeight="1" x14ac:dyDescent="0.25">
      <c r="A97" s="53" t="s">
        <v>82</v>
      </c>
      <c r="B97" s="57">
        <v>6</v>
      </c>
      <c r="C97" s="57">
        <v>3</v>
      </c>
      <c r="D97" s="57">
        <v>1</v>
      </c>
      <c r="E97" s="57">
        <v>0</v>
      </c>
    </row>
    <row r="98" spans="1:31" ht="14.25" customHeight="1" thickBot="1" x14ac:dyDescent="0.3">
      <c r="A98" s="53" t="s">
        <v>82</v>
      </c>
      <c r="B98" s="60">
        <v>0</v>
      </c>
      <c r="C98" s="60">
        <v>4</v>
      </c>
      <c r="D98" s="60">
        <v>9</v>
      </c>
      <c r="E98" s="60">
        <v>7</v>
      </c>
    </row>
    <row r="99" spans="1:31" ht="14.25" customHeight="1" x14ac:dyDescent="0.25">
      <c r="A99" s="53"/>
      <c r="B99" s="51" t="s">
        <v>68</v>
      </c>
      <c r="C99" s="52" t="s">
        <v>69</v>
      </c>
      <c r="D99" s="52" t="s">
        <v>9</v>
      </c>
      <c r="E99" s="52" t="s">
        <v>10</v>
      </c>
      <c r="F99" s="52" t="s">
        <v>11</v>
      </c>
      <c r="G99" s="52" t="s">
        <v>12</v>
      </c>
    </row>
    <row r="100" spans="1:31" ht="14.25" customHeight="1" thickBot="1" x14ac:dyDescent="0.3">
      <c r="A100" s="53" t="s">
        <v>22</v>
      </c>
      <c r="B100" s="55" t="s">
        <v>126</v>
      </c>
      <c r="C100" s="55" t="s">
        <v>106</v>
      </c>
      <c r="D100" s="55" t="s">
        <v>104</v>
      </c>
      <c r="E100" s="55" t="s">
        <v>81</v>
      </c>
      <c r="F100" s="55" t="s">
        <v>4</v>
      </c>
      <c r="G100" s="55" t="s">
        <v>3</v>
      </c>
    </row>
    <row r="101" spans="1:31" ht="14.25" customHeight="1" x14ac:dyDescent="0.25">
      <c r="A101" s="53" t="s">
        <v>22</v>
      </c>
      <c r="B101" s="42">
        <v>50</v>
      </c>
      <c r="C101" s="42">
        <v>42</v>
      </c>
      <c r="D101" s="42">
        <v>44</v>
      </c>
      <c r="E101" s="42">
        <v>47</v>
      </c>
      <c r="F101" s="42">
        <v>37</v>
      </c>
      <c r="G101" s="42">
        <v>38</v>
      </c>
      <c r="H101" s="106">
        <f>((G102+G107)/G101)</f>
        <v>0.65789473684210531</v>
      </c>
      <c r="I101" s="106">
        <f>((F102+F107)/F101)</f>
        <v>0.67567567567567566</v>
      </c>
      <c r="J101" s="106">
        <f>((E102+E107)/E101)</f>
        <v>0.55319148936170215</v>
      </c>
      <c r="K101" s="106">
        <f>((D102+D107)/D101)</f>
        <v>0.59090909090909094</v>
      </c>
      <c r="L101" s="106">
        <f>((C102+C107)/C101)</f>
        <v>0.5</v>
      </c>
      <c r="M101" s="106">
        <f>((B102+B107)/B101)</f>
        <v>0.4</v>
      </c>
      <c r="N101" s="104">
        <f>G102/G101</f>
        <v>0.55263157894736847</v>
      </c>
      <c r="O101" s="104">
        <f>F102/F101</f>
        <v>0.56756756756756754</v>
      </c>
      <c r="P101" s="104">
        <f>E102/E101</f>
        <v>0.44680851063829785</v>
      </c>
      <c r="Q101" s="104">
        <f>D102/D101</f>
        <v>0.43181818181818182</v>
      </c>
      <c r="R101" s="104">
        <f>C102/C101</f>
        <v>0.45238095238095238</v>
      </c>
      <c r="S101" s="104">
        <f>B102/B101</f>
        <v>0.4</v>
      </c>
      <c r="T101" s="102">
        <f>G103/G101</f>
        <v>0.52631578947368418</v>
      </c>
      <c r="U101" s="102">
        <f>F103/F101</f>
        <v>0.51351351351351349</v>
      </c>
      <c r="V101" s="102">
        <f>E103/E101</f>
        <v>0.40425531914893614</v>
      </c>
      <c r="W101" s="102">
        <f>D103/D101</f>
        <v>0.43181818181818182</v>
      </c>
      <c r="X101" s="102">
        <f>C103/C101</f>
        <v>0.42857142857142855</v>
      </c>
      <c r="Y101" s="102">
        <f>B103/B101</f>
        <v>0.38</v>
      </c>
      <c r="Z101" s="100">
        <f>(G102+G106+G107)/G101</f>
        <v>0.65789473684210531</v>
      </c>
      <c r="AA101" s="100">
        <f>(F102+F106+F107)/F101</f>
        <v>0.70270270270270274</v>
      </c>
      <c r="AB101" s="100">
        <f>(E102+E106+E107)/E101</f>
        <v>0.55319148936170215</v>
      </c>
      <c r="AC101" s="100">
        <f>(D102+D106+D107)/D101</f>
        <v>0.59090909090909094</v>
      </c>
      <c r="AD101" s="100">
        <f>(C102+C106+C107)/C101</f>
        <v>0.59523809523809523</v>
      </c>
      <c r="AE101" s="100">
        <f>(B102+B106+B107)/B101</f>
        <v>0.64</v>
      </c>
    </row>
    <row r="102" spans="1:31" ht="14.25" customHeight="1" x14ac:dyDescent="0.25">
      <c r="A102" s="53" t="s">
        <v>22</v>
      </c>
      <c r="B102" s="44">
        <v>20</v>
      </c>
      <c r="C102" s="44">
        <v>19</v>
      </c>
      <c r="D102" s="44">
        <v>19</v>
      </c>
      <c r="E102" s="44">
        <v>21</v>
      </c>
      <c r="F102" s="44">
        <v>21</v>
      </c>
      <c r="G102" s="44">
        <v>21</v>
      </c>
    </row>
    <row r="103" spans="1:31" ht="14.25" customHeight="1" x14ac:dyDescent="0.25">
      <c r="A103" s="53" t="s">
        <v>22</v>
      </c>
      <c r="B103" s="46">
        <v>19</v>
      </c>
      <c r="C103" s="46">
        <v>18</v>
      </c>
      <c r="D103" s="46">
        <v>19</v>
      </c>
      <c r="E103" s="46">
        <v>19</v>
      </c>
      <c r="F103" s="46">
        <v>19</v>
      </c>
      <c r="G103" s="46">
        <v>20</v>
      </c>
    </row>
    <row r="104" spans="1:31" ht="14.25" customHeight="1" x14ac:dyDescent="0.25">
      <c r="A104" s="53" t="s">
        <v>22</v>
      </c>
      <c r="B104" s="47">
        <v>29</v>
      </c>
      <c r="C104" s="47">
        <v>26</v>
      </c>
      <c r="D104" s="47">
        <v>29</v>
      </c>
      <c r="E104" s="47">
        <v>30</v>
      </c>
      <c r="F104" s="47">
        <v>26</v>
      </c>
      <c r="G104" s="47">
        <v>24</v>
      </c>
    </row>
    <row r="105" spans="1:31" ht="14.25" customHeight="1" x14ac:dyDescent="0.25">
      <c r="A105" s="53" t="s">
        <v>22</v>
      </c>
      <c r="B105" s="46">
        <v>18</v>
      </c>
      <c r="C105" s="46">
        <v>17</v>
      </c>
      <c r="D105" s="46">
        <v>18</v>
      </c>
      <c r="E105" s="46">
        <v>21</v>
      </c>
      <c r="F105" s="46">
        <v>11</v>
      </c>
      <c r="G105" s="46">
        <v>13</v>
      </c>
    </row>
    <row r="106" spans="1:31" ht="14.25" customHeight="1" x14ac:dyDescent="0.25">
      <c r="A106" s="53" t="s">
        <v>22</v>
      </c>
      <c r="B106" s="46">
        <v>12</v>
      </c>
      <c r="C106" s="46">
        <v>4</v>
      </c>
      <c r="D106" s="46">
        <v>0</v>
      </c>
      <c r="E106" s="46">
        <v>0</v>
      </c>
      <c r="F106" s="46">
        <v>1</v>
      </c>
      <c r="G106" s="46">
        <v>0</v>
      </c>
    </row>
    <row r="107" spans="1:31" ht="14.25" customHeight="1" thickBot="1" x14ac:dyDescent="0.3">
      <c r="A107" s="53" t="s">
        <v>22</v>
      </c>
      <c r="B107" s="49">
        <v>0</v>
      </c>
      <c r="C107" s="49">
        <v>2</v>
      </c>
      <c r="D107" s="49">
        <v>7</v>
      </c>
      <c r="E107" s="49">
        <v>5</v>
      </c>
      <c r="F107" s="49">
        <v>4</v>
      </c>
      <c r="G107" s="49">
        <v>4</v>
      </c>
    </row>
    <row r="108" spans="1:31" ht="14.25" customHeight="1" x14ac:dyDescent="0.25">
      <c r="A108" s="53"/>
      <c r="B108" s="52" t="s">
        <v>68</v>
      </c>
      <c r="C108" s="52" t="s">
        <v>69</v>
      </c>
      <c r="D108" s="52" t="s">
        <v>9</v>
      </c>
      <c r="E108" s="52" t="s">
        <v>10</v>
      </c>
      <c r="F108" s="52" t="s">
        <v>11</v>
      </c>
      <c r="G108" s="52" t="s">
        <v>12</v>
      </c>
    </row>
    <row r="109" spans="1:31" ht="14.25" customHeight="1" thickBot="1" x14ac:dyDescent="0.3">
      <c r="A109" s="53" t="s">
        <v>23</v>
      </c>
      <c r="B109" s="55" t="s">
        <v>108</v>
      </c>
      <c r="C109" s="55" t="s">
        <v>103</v>
      </c>
      <c r="D109" s="55" t="s">
        <v>86</v>
      </c>
      <c r="E109" s="55" t="s">
        <v>67</v>
      </c>
      <c r="F109" s="55" t="s">
        <v>4</v>
      </c>
      <c r="G109" s="55" t="s">
        <v>3</v>
      </c>
    </row>
    <row r="110" spans="1:31" ht="14.25" customHeight="1" x14ac:dyDescent="0.25">
      <c r="A110" s="53" t="s">
        <v>23</v>
      </c>
      <c r="B110" s="42">
        <v>143</v>
      </c>
      <c r="C110" s="42">
        <v>142</v>
      </c>
      <c r="D110" s="42">
        <v>137</v>
      </c>
      <c r="E110" s="42">
        <v>139</v>
      </c>
      <c r="F110" s="42">
        <v>140</v>
      </c>
      <c r="G110" s="42">
        <v>146</v>
      </c>
      <c r="H110" s="106">
        <f>((G111+G116)/G110)</f>
        <v>0.47945205479452052</v>
      </c>
      <c r="I110" s="106">
        <f>((F111+F116)/F110)</f>
        <v>0.4642857142857143</v>
      </c>
      <c r="J110" s="106">
        <f>((E111+E116)/E110)</f>
        <v>0.30935251798561153</v>
      </c>
      <c r="K110" s="106">
        <f>((D111+D116)/D110)</f>
        <v>0.57664233576642332</v>
      </c>
      <c r="L110" s="106">
        <f>((C111+C116)/C110)</f>
        <v>0.40140845070422537</v>
      </c>
      <c r="M110" s="106">
        <f>((B111+B116)/B110)</f>
        <v>0.37062937062937062</v>
      </c>
      <c r="N110" s="104">
        <f>G111/G110</f>
        <v>0.33561643835616439</v>
      </c>
      <c r="O110" s="104">
        <f>F111/F110</f>
        <v>0.2857142857142857</v>
      </c>
      <c r="P110" s="104">
        <f>E111/E110</f>
        <v>0.1223021582733813</v>
      </c>
      <c r="Q110" s="104">
        <f>D111/D110</f>
        <v>0.33576642335766421</v>
      </c>
      <c r="R110" s="104">
        <f>C111/C110</f>
        <v>0.21126760563380281</v>
      </c>
      <c r="S110" s="104">
        <f>B111/B110</f>
        <v>0.27972027972027974</v>
      </c>
      <c r="T110" s="102">
        <f>G112/G110</f>
        <v>0.30136986301369861</v>
      </c>
      <c r="U110" s="102">
        <f>F112/F110</f>
        <v>0.25714285714285712</v>
      </c>
      <c r="V110" s="102">
        <f>E112/E110</f>
        <v>0.1079136690647482</v>
      </c>
      <c r="W110" s="102">
        <f>D112/D110</f>
        <v>0.31386861313868614</v>
      </c>
      <c r="X110" s="102">
        <f>C112/C110</f>
        <v>0.18309859154929578</v>
      </c>
      <c r="Y110" s="102">
        <f>B112/B110</f>
        <v>0.25174825174825177</v>
      </c>
      <c r="Z110" s="100">
        <f>(G111+G115+G116)/G110</f>
        <v>0.47945205479452052</v>
      </c>
      <c r="AA110" s="100">
        <f>(F111+F115+F116)/F110</f>
        <v>0.4642857142857143</v>
      </c>
      <c r="AB110" s="100">
        <f>(E111+E115+E116)/E110</f>
        <v>0.33812949640287771</v>
      </c>
      <c r="AC110" s="100">
        <f>(D111+D115+D116)/D110</f>
        <v>0.62043795620437958</v>
      </c>
      <c r="AD110" s="100">
        <f>(C111+C115+C116)/C110</f>
        <v>0.47183098591549294</v>
      </c>
      <c r="AE110" s="100">
        <f>(B111+B115+B116)/B110</f>
        <v>0.5174825174825175</v>
      </c>
    </row>
    <row r="111" spans="1:31" ht="14.25" customHeight="1" x14ac:dyDescent="0.25">
      <c r="A111" s="53" t="s">
        <v>23</v>
      </c>
      <c r="B111" s="44">
        <v>40</v>
      </c>
      <c r="C111" s="44">
        <v>30</v>
      </c>
      <c r="D111" s="44">
        <v>46</v>
      </c>
      <c r="E111" s="44">
        <v>17</v>
      </c>
      <c r="F111" s="44">
        <v>40</v>
      </c>
      <c r="G111" s="44">
        <v>49</v>
      </c>
    </row>
    <row r="112" spans="1:31" ht="14.25" customHeight="1" x14ac:dyDescent="0.25">
      <c r="A112" s="53" t="s">
        <v>23</v>
      </c>
      <c r="B112" s="44">
        <v>36</v>
      </c>
      <c r="C112" s="46">
        <v>26</v>
      </c>
      <c r="D112" s="46">
        <v>43</v>
      </c>
      <c r="E112" s="46">
        <v>15</v>
      </c>
      <c r="F112" s="46">
        <v>36</v>
      </c>
      <c r="G112" s="46">
        <v>44</v>
      </c>
    </row>
    <row r="113" spans="1:31" ht="14.25" customHeight="1" x14ac:dyDescent="0.25">
      <c r="A113" s="53" t="s">
        <v>23</v>
      </c>
      <c r="B113" s="44">
        <v>56</v>
      </c>
      <c r="C113" s="47">
        <v>63</v>
      </c>
      <c r="D113" s="47">
        <v>78</v>
      </c>
      <c r="E113" s="47">
        <v>41</v>
      </c>
      <c r="F113" s="47">
        <v>75</v>
      </c>
      <c r="G113" s="47">
        <v>70</v>
      </c>
    </row>
    <row r="114" spans="1:31" ht="14.25" customHeight="1" x14ac:dyDescent="0.25">
      <c r="A114" s="53" t="s">
        <v>23</v>
      </c>
      <c r="B114" s="44">
        <v>69</v>
      </c>
      <c r="C114" s="46">
        <v>75</v>
      </c>
      <c r="D114" s="46">
        <v>52</v>
      </c>
      <c r="E114" s="46">
        <v>92</v>
      </c>
      <c r="F114" s="46">
        <v>75</v>
      </c>
      <c r="G114" s="46">
        <v>76</v>
      </c>
    </row>
    <row r="115" spans="1:31" ht="14.25" customHeight="1" x14ac:dyDescent="0.25">
      <c r="A115" s="53" t="s">
        <v>23</v>
      </c>
      <c r="B115" s="44">
        <v>21</v>
      </c>
      <c r="C115" s="46">
        <v>10</v>
      </c>
      <c r="D115" s="46">
        <v>6</v>
      </c>
      <c r="E115" s="46">
        <v>4</v>
      </c>
      <c r="F115" s="46">
        <v>0</v>
      </c>
      <c r="G115" s="46">
        <v>0</v>
      </c>
    </row>
    <row r="116" spans="1:31" ht="14.25" customHeight="1" thickBot="1" x14ac:dyDescent="0.3">
      <c r="A116" s="53" t="s">
        <v>23</v>
      </c>
      <c r="B116" s="49">
        <v>13</v>
      </c>
      <c r="C116" s="49">
        <v>27</v>
      </c>
      <c r="D116" s="49">
        <v>33</v>
      </c>
      <c r="E116" s="49">
        <v>26</v>
      </c>
      <c r="F116" s="49">
        <v>25</v>
      </c>
      <c r="G116" s="49">
        <v>21</v>
      </c>
    </row>
    <row r="117" spans="1:31" ht="14.25" customHeight="1" x14ac:dyDescent="0.25">
      <c r="A117" s="53"/>
      <c r="B117" s="52" t="s">
        <v>68</v>
      </c>
      <c r="C117" s="52" t="s">
        <v>69</v>
      </c>
      <c r="D117" s="52" t="s">
        <v>9</v>
      </c>
      <c r="E117" s="52" t="s">
        <v>10</v>
      </c>
      <c r="F117" s="52" t="s">
        <v>11</v>
      </c>
      <c r="G117" s="52" t="s">
        <v>12</v>
      </c>
    </row>
    <row r="118" spans="1:31" ht="14.25" customHeight="1" thickBot="1" x14ac:dyDescent="0.3">
      <c r="A118" s="53" t="s">
        <v>24</v>
      </c>
      <c r="B118" s="55" t="s">
        <v>108</v>
      </c>
      <c r="C118" s="55" t="s">
        <v>103</v>
      </c>
      <c r="D118" s="55" t="s">
        <v>86</v>
      </c>
      <c r="E118" s="55" t="s">
        <v>67</v>
      </c>
      <c r="F118" s="55" t="s">
        <v>68</v>
      </c>
      <c r="G118" s="55" t="s">
        <v>69</v>
      </c>
    </row>
    <row r="119" spans="1:31" ht="14.25" customHeight="1" x14ac:dyDescent="0.25">
      <c r="A119" s="53" t="s">
        <v>24</v>
      </c>
      <c r="B119" s="42">
        <v>50</v>
      </c>
      <c r="C119" s="42">
        <v>49</v>
      </c>
      <c r="D119" s="42">
        <v>49</v>
      </c>
      <c r="E119" s="42">
        <v>51</v>
      </c>
      <c r="F119" s="42">
        <v>50</v>
      </c>
      <c r="G119" s="42">
        <v>51</v>
      </c>
      <c r="H119" s="106">
        <f>((G120+G125)/G119)</f>
        <v>0.62745098039215685</v>
      </c>
      <c r="I119" s="106">
        <f>((F120+F125)/F119)</f>
        <v>0.66</v>
      </c>
      <c r="J119" s="106">
        <f>((E120+E125)/E119)</f>
        <v>0.66666666666666663</v>
      </c>
      <c r="K119" s="106">
        <f>((D120+D125)/D119)</f>
        <v>0.65306122448979587</v>
      </c>
      <c r="L119" s="106">
        <f>((C120+C125)/C119)</f>
        <v>0.53061224489795922</v>
      </c>
      <c r="M119" s="106">
        <f>((B120+B125)/B119)</f>
        <v>0.57999999999999996</v>
      </c>
      <c r="N119" s="104">
        <f>G120/G119</f>
        <v>0.47058823529411764</v>
      </c>
      <c r="O119" s="104">
        <f>F120/F119</f>
        <v>0.42</v>
      </c>
      <c r="P119" s="104">
        <f>E120/E119</f>
        <v>0.39215686274509803</v>
      </c>
      <c r="Q119" s="104">
        <f>D120/D119</f>
        <v>0.44897959183673469</v>
      </c>
      <c r="R119" s="104">
        <f>C120/C119</f>
        <v>0.46938775510204084</v>
      </c>
      <c r="S119" s="104">
        <f>B120/B119</f>
        <v>0.46</v>
      </c>
      <c r="T119" s="102">
        <f>G121/G119</f>
        <v>0.27450980392156865</v>
      </c>
      <c r="U119" s="102">
        <f>F121/F119</f>
        <v>0.4</v>
      </c>
      <c r="V119" s="102">
        <f>E121/E119</f>
        <v>0.37254901960784315</v>
      </c>
      <c r="W119" s="102">
        <f>D121/D119</f>
        <v>0.40816326530612246</v>
      </c>
      <c r="X119" s="102">
        <f>C121/C119</f>
        <v>0.38775510204081631</v>
      </c>
      <c r="Y119" s="102">
        <f>B121/B119</f>
        <v>0.42</v>
      </c>
      <c r="Z119" s="100">
        <f>(G120+G124+G125)/G119</f>
        <v>0.62745098039215685</v>
      </c>
      <c r="AA119" s="100">
        <f>(F120+F124+F125)/F119</f>
        <v>0.66</v>
      </c>
      <c r="AB119" s="100">
        <f>(E120+E124+E125)/E119</f>
        <v>0.70588235294117652</v>
      </c>
      <c r="AC119" s="100">
        <f>(D120+D124+D125)/D119</f>
        <v>0.65306122448979587</v>
      </c>
      <c r="AD119" s="100">
        <f>(C120+C124+C125)/C119</f>
        <v>0.53061224489795922</v>
      </c>
      <c r="AE119" s="100">
        <f>(B120+B124+B125)/B119</f>
        <v>0.64</v>
      </c>
    </row>
    <row r="120" spans="1:31" ht="14.25" customHeight="1" x14ac:dyDescent="0.25">
      <c r="A120" s="53" t="s">
        <v>24</v>
      </c>
      <c r="B120" s="44">
        <v>23</v>
      </c>
      <c r="C120" s="44">
        <v>23</v>
      </c>
      <c r="D120" s="44">
        <v>22</v>
      </c>
      <c r="E120" s="44">
        <v>20</v>
      </c>
      <c r="F120" s="44">
        <v>21</v>
      </c>
      <c r="G120" s="44">
        <v>24</v>
      </c>
    </row>
    <row r="121" spans="1:31" ht="14.25" customHeight="1" x14ac:dyDescent="0.25">
      <c r="A121" s="53" t="s">
        <v>24</v>
      </c>
      <c r="B121" s="44">
        <v>21</v>
      </c>
      <c r="C121" s="46">
        <v>19</v>
      </c>
      <c r="D121" s="46">
        <v>20</v>
      </c>
      <c r="E121" s="46">
        <v>19</v>
      </c>
      <c r="F121" s="46">
        <v>20</v>
      </c>
      <c r="G121" s="46">
        <v>14</v>
      </c>
    </row>
    <row r="122" spans="1:31" ht="14.25" customHeight="1" x14ac:dyDescent="0.25">
      <c r="A122" s="53" t="s">
        <v>24</v>
      </c>
      <c r="B122" s="44">
        <v>34</v>
      </c>
      <c r="C122" s="47">
        <v>32</v>
      </c>
      <c r="D122" s="47">
        <v>28</v>
      </c>
      <c r="E122" s="47">
        <v>34</v>
      </c>
      <c r="F122" s="47">
        <v>31</v>
      </c>
      <c r="G122" s="47">
        <v>33</v>
      </c>
    </row>
    <row r="123" spans="1:31" ht="14.25" customHeight="1" x14ac:dyDescent="0.25">
      <c r="A123" s="53" t="s">
        <v>24</v>
      </c>
      <c r="B123" s="44">
        <v>18</v>
      </c>
      <c r="C123" s="46">
        <v>23</v>
      </c>
      <c r="D123" s="46">
        <v>17</v>
      </c>
      <c r="E123" s="46">
        <v>15</v>
      </c>
      <c r="F123" s="46">
        <v>17</v>
      </c>
      <c r="G123" s="46">
        <v>19</v>
      </c>
    </row>
    <row r="124" spans="1:31" ht="14.25" customHeight="1" x14ac:dyDescent="0.25">
      <c r="A124" s="53" t="s">
        <v>24</v>
      </c>
      <c r="B124" s="44">
        <v>3</v>
      </c>
      <c r="C124" s="46">
        <v>0</v>
      </c>
      <c r="D124" s="46">
        <v>0</v>
      </c>
      <c r="E124" s="46">
        <v>2</v>
      </c>
      <c r="F124" s="46">
        <v>0</v>
      </c>
      <c r="G124" s="46">
        <v>0</v>
      </c>
    </row>
    <row r="125" spans="1:31" ht="14.25" customHeight="1" thickBot="1" x14ac:dyDescent="0.3">
      <c r="A125" s="53" t="s">
        <v>24</v>
      </c>
      <c r="B125" s="49">
        <v>6</v>
      </c>
      <c r="C125" s="49">
        <v>3</v>
      </c>
      <c r="D125" s="49">
        <v>10</v>
      </c>
      <c r="E125" s="49">
        <v>14</v>
      </c>
      <c r="F125" s="49">
        <v>12</v>
      </c>
      <c r="G125" s="49">
        <v>8</v>
      </c>
    </row>
    <row r="126" spans="1:31" ht="14.25" customHeight="1" x14ac:dyDescent="0.25">
      <c r="A126" s="53"/>
      <c r="B126" s="52" t="s">
        <v>68</v>
      </c>
      <c r="C126" s="52" t="s">
        <v>69</v>
      </c>
      <c r="D126" s="52" t="s">
        <v>9</v>
      </c>
      <c r="E126" s="52" t="s">
        <v>10</v>
      </c>
      <c r="F126" s="52" t="s">
        <v>11</v>
      </c>
      <c r="G126" s="52" t="s">
        <v>12</v>
      </c>
    </row>
    <row r="127" spans="1:31" ht="14.25" customHeight="1" thickBot="1" x14ac:dyDescent="0.3">
      <c r="A127" s="53" t="s">
        <v>25</v>
      </c>
      <c r="B127" s="55" t="s">
        <v>126</v>
      </c>
      <c r="C127" s="55" t="s">
        <v>106</v>
      </c>
      <c r="D127" s="55" t="s">
        <v>104</v>
      </c>
      <c r="E127" s="55" t="s">
        <v>81</v>
      </c>
      <c r="F127" s="55" t="s">
        <v>4</v>
      </c>
      <c r="G127" s="55" t="s">
        <v>3</v>
      </c>
    </row>
    <row r="128" spans="1:31" ht="14.25" customHeight="1" x14ac:dyDescent="0.25">
      <c r="A128" s="53" t="s">
        <v>25</v>
      </c>
      <c r="B128" s="56">
        <v>38</v>
      </c>
      <c r="C128" s="42">
        <v>57</v>
      </c>
      <c r="D128" s="42">
        <v>65</v>
      </c>
      <c r="E128" s="42">
        <v>53</v>
      </c>
      <c r="F128" s="42">
        <v>54</v>
      </c>
      <c r="G128" s="42">
        <v>71</v>
      </c>
      <c r="H128" s="106">
        <f>((G129+G134)/G128)</f>
        <v>0.43661971830985913</v>
      </c>
      <c r="I128" s="106">
        <f>((F129+F134)/F128)</f>
        <v>0.44444444444444442</v>
      </c>
      <c r="J128" s="106">
        <f>((E129+E134)/E128)</f>
        <v>0.39622641509433965</v>
      </c>
      <c r="K128" s="106">
        <f>((D129+D134)/D128)</f>
        <v>0.44615384615384618</v>
      </c>
      <c r="L128" s="106">
        <f>((C129+C134)/C128)</f>
        <v>0.33333333333333331</v>
      </c>
      <c r="M128" s="106">
        <f>((B129+B134)/B128)</f>
        <v>0.10526315789473684</v>
      </c>
      <c r="N128" s="104">
        <f>G129/G128</f>
        <v>0.15492957746478872</v>
      </c>
      <c r="O128" s="104">
        <f>F129/F128</f>
        <v>0.27777777777777779</v>
      </c>
      <c r="P128" s="104">
        <f>E129/E128</f>
        <v>0.22641509433962265</v>
      </c>
      <c r="Q128" s="104">
        <f>D129/D128</f>
        <v>0.26153846153846155</v>
      </c>
      <c r="R128" s="104">
        <f>C129/C128</f>
        <v>0.2807017543859649</v>
      </c>
      <c r="S128" s="104">
        <f>B129/B128</f>
        <v>0.10526315789473684</v>
      </c>
      <c r="T128" s="102">
        <f>G130/G128</f>
        <v>0.12676056338028169</v>
      </c>
      <c r="U128" s="102">
        <f>F130/F128</f>
        <v>0.27777777777777779</v>
      </c>
      <c r="V128" s="102">
        <f>E130/E128</f>
        <v>0.20754716981132076</v>
      </c>
      <c r="W128" s="102">
        <f>D130/D128</f>
        <v>0.24615384615384617</v>
      </c>
      <c r="X128" s="102">
        <f>C130/C128</f>
        <v>0.26315789473684209</v>
      </c>
      <c r="Y128" s="102">
        <f>B130/B128</f>
        <v>7.8947368421052627E-2</v>
      </c>
      <c r="Z128" s="100">
        <f>(G129+G133+G134)/G128</f>
        <v>0.43661971830985913</v>
      </c>
      <c r="AA128" s="100">
        <f>(F129+F133+F134)/F128</f>
        <v>0.44444444444444442</v>
      </c>
      <c r="AB128" s="100">
        <f>(E129+E133+E134)/E128</f>
        <v>0.39622641509433965</v>
      </c>
      <c r="AC128" s="100">
        <f>(D129+D133+D134)/D128</f>
        <v>0.44615384615384618</v>
      </c>
      <c r="AD128" s="100">
        <f>(C129+C133+C134)/C128</f>
        <v>0.38596491228070173</v>
      </c>
      <c r="AE128" s="100">
        <f>(B129+B133+B134)/B128</f>
        <v>0.5</v>
      </c>
    </row>
    <row r="129" spans="1:31" ht="14.25" customHeight="1" x14ac:dyDescent="0.25">
      <c r="A129" s="53" t="s">
        <v>25</v>
      </c>
      <c r="B129" s="57">
        <v>4</v>
      </c>
      <c r="C129" s="44">
        <v>16</v>
      </c>
      <c r="D129" s="44">
        <v>17</v>
      </c>
      <c r="E129" s="44">
        <v>12</v>
      </c>
      <c r="F129" s="44">
        <v>15</v>
      </c>
      <c r="G129" s="44">
        <v>11</v>
      </c>
    </row>
    <row r="130" spans="1:31" ht="14.25" customHeight="1" x14ac:dyDescent="0.25">
      <c r="A130" s="53" t="s">
        <v>25</v>
      </c>
      <c r="B130" s="58">
        <v>3</v>
      </c>
      <c r="C130" s="46">
        <v>15</v>
      </c>
      <c r="D130" s="46">
        <v>16</v>
      </c>
      <c r="E130" s="46">
        <v>11</v>
      </c>
      <c r="F130" s="46">
        <v>15</v>
      </c>
      <c r="G130" s="46">
        <v>9</v>
      </c>
    </row>
    <row r="131" spans="1:31" ht="14.25" customHeight="1" x14ac:dyDescent="0.25">
      <c r="A131" s="53" t="s">
        <v>25</v>
      </c>
      <c r="B131" s="59">
        <v>12</v>
      </c>
      <c r="C131" s="47">
        <v>24</v>
      </c>
      <c r="D131" s="47">
        <v>32</v>
      </c>
      <c r="E131" s="47">
        <v>29</v>
      </c>
      <c r="F131" s="47">
        <v>19</v>
      </c>
      <c r="G131" s="47">
        <v>27</v>
      </c>
    </row>
    <row r="132" spans="1:31" ht="14.25" customHeight="1" x14ac:dyDescent="0.25">
      <c r="A132" s="53" t="s">
        <v>25</v>
      </c>
      <c r="B132" s="58">
        <v>19</v>
      </c>
      <c r="C132" s="46">
        <v>35</v>
      </c>
      <c r="D132" s="46">
        <v>36</v>
      </c>
      <c r="E132" s="46">
        <v>32</v>
      </c>
      <c r="F132" s="46">
        <v>30</v>
      </c>
      <c r="G132" s="46">
        <v>40</v>
      </c>
    </row>
    <row r="133" spans="1:31" ht="14.25" customHeight="1" x14ac:dyDescent="0.25">
      <c r="A133" s="53" t="s">
        <v>25</v>
      </c>
      <c r="B133" s="58">
        <v>15</v>
      </c>
      <c r="C133" s="46">
        <v>3</v>
      </c>
      <c r="D133" s="46">
        <v>0</v>
      </c>
      <c r="E133" s="46">
        <v>0</v>
      </c>
      <c r="F133" s="46">
        <v>0</v>
      </c>
      <c r="G133" s="46">
        <v>0</v>
      </c>
    </row>
    <row r="134" spans="1:31" ht="14.25" customHeight="1" thickBot="1" x14ac:dyDescent="0.3">
      <c r="A134" s="53" t="s">
        <v>25</v>
      </c>
      <c r="B134" s="60">
        <v>0</v>
      </c>
      <c r="C134" s="49">
        <v>3</v>
      </c>
      <c r="D134" s="49">
        <v>12</v>
      </c>
      <c r="E134" s="49">
        <v>9</v>
      </c>
      <c r="F134" s="49">
        <v>9</v>
      </c>
      <c r="G134" s="49">
        <v>20</v>
      </c>
    </row>
    <row r="135" spans="1:31" ht="14.25" customHeight="1" x14ac:dyDescent="0.25">
      <c r="A135" s="53"/>
      <c r="B135" s="51" t="s">
        <v>68</v>
      </c>
      <c r="C135" s="52" t="s">
        <v>69</v>
      </c>
      <c r="D135" s="52" t="s">
        <v>9</v>
      </c>
      <c r="E135" s="52" t="s">
        <v>10</v>
      </c>
      <c r="F135" s="52" t="s">
        <v>11</v>
      </c>
      <c r="G135" s="52" t="s">
        <v>12</v>
      </c>
    </row>
    <row r="136" spans="1:31" ht="14.25" customHeight="1" thickBot="1" x14ac:dyDescent="0.3">
      <c r="A136" s="53" t="s">
        <v>26</v>
      </c>
      <c r="B136" s="55" t="s">
        <v>126</v>
      </c>
      <c r="C136" s="55" t="s">
        <v>106</v>
      </c>
      <c r="D136" s="55" t="s">
        <v>104</v>
      </c>
      <c r="E136" s="55" t="s">
        <v>81</v>
      </c>
      <c r="F136" s="55" t="s">
        <v>4</v>
      </c>
      <c r="G136" s="55" t="s">
        <v>3</v>
      </c>
    </row>
    <row r="137" spans="1:31" ht="14.25" customHeight="1" x14ac:dyDescent="0.25">
      <c r="A137" s="53" t="s">
        <v>26</v>
      </c>
      <c r="B137" s="42">
        <v>30</v>
      </c>
      <c r="C137" s="42">
        <v>38</v>
      </c>
      <c r="D137" s="42">
        <v>38</v>
      </c>
      <c r="E137" s="42">
        <v>29</v>
      </c>
      <c r="F137" s="42">
        <v>29</v>
      </c>
      <c r="G137" s="42">
        <v>33</v>
      </c>
      <c r="H137" s="106">
        <f>((G138+G143)/G137)</f>
        <v>0.24242424242424243</v>
      </c>
      <c r="I137" s="106">
        <f>((F138+F143)/F137)</f>
        <v>0.44827586206896552</v>
      </c>
      <c r="J137" s="106">
        <f>((E138+E143)/E137)</f>
        <v>0.17241379310344829</v>
      </c>
      <c r="K137" s="106">
        <f>((D138+D143)/D137)</f>
        <v>0.18421052631578946</v>
      </c>
      <c r="L137" s="106">
        <f>((C138+C143)/C137)</f>
        <v>0.21052631578947367</v>
      </c>
      <c r="M137" s="106">
        <f>((B138+B143)/B137)</f>
        <v>0.26666666666666666</v>
      </c>
      <c r="N137" s="104">
        <f>G138/G137</f>
        <v>0.15151515151515152</v>
      </c>
      <c r="O137" s="104">
        <f>F138/F137</f>
        <v>0.31034482758620691</v>
      </c>
      <c r="P137" s="104">
        <f>E138/E137</f>
        <v>0.10344827586206896</v>
      </c>
      <c r="Q137" s="104">
        <f>D138/D137</f>
        <v>0.13157894736842105</v>
      </c>
      <c r="R137" s="104">
        <f>C138/C137</f>
        <v>0.13157894736842105</v>
      </c>
      <c r="S137" s="104">
        <f>B138/B137</f>
        <v>0.26666666666666666</v>
      </c>
      <c r="T137" s="102">
        <f>G139/G137</f>
        <v>0.15151515151515152</v>
      </c>
      <c r="U137" s="102">
        <f>F139/F137</f>
        <v>0.27586206896551724</v>
      </c>
      <c r="V137" s="102">
        <f>E139/E137</f>
        <v>0.10344827586206896</v>
      </c>
      <c r="W137" s="102">
        <f>D139/D137</f>
        <v>0.13157894736842105</v>
      </c>
      <c r="X137" s="102">
        <f>C139/C137</f>
        <v>0.13157894736842105</v>
      </c>
      <c r="Y137" s="102">
        <f>B139/B137</f>
        <v>0.26666666666666666</v>
      </c>
      <c r="Z137" s="100">
        <f>(G138+G142+G143)/G137</f>
        <v>0.27272727272727271</v>
      </c>
      <c r="AA137" s="100">
        <f>(F138+F142+F143)/F137</f>
        <v>0.44827586206896552</v>
      </c>
      <c r="AB137" s="100">
        <f>(E138+E142+E143)/E137</f>
        <v>0.17241379310344829</v>
      </c>
      <c r="AC137" s="100">
        <f>(D138+D142+D143)/D137</f>
        <v>0.21052631578947367</v>
      </c>
      <c r="AD137" s="100">
        <f>(C138+C142+C143)/C137</f>
        <v>0.23684210526315788</v>
      </c>
      <c r="AE137" s="100">
        <f>(B138+B142+B143)/B137</f>
        <v>0.4</v>
      </c>
    </row>
    <row r="138" spans="1:31" ht="14.25" customHeight="1" x14ac:dyDescent="0.25">
      <c r="A138" s="53" t="s">
        <v>26</v>
      </c>
      <c r="B138" s="44">
        <v>8</v>
      </c>
      <c r="C138" s="44">
        <v>5</v>
      </c>
      <c r="D138" s="44">
        <v>5</v>
      </c>
      <c r="E138" s="44">
        <v>3</v>
      </c>
      <c r="F138" s="44">
        <v>9</v>
      </c>
      <c r="G138" s="44">
        <v>5</v>
      </c>
    </row>
    <row r="139" spans="1:31" ht="14.25" customHeight="1" x14ac:dyDescent="0.25">
      <c r="A139" s="53" t="s">
        <v>26</v>
      </c>
      <c r="B139" s="44">
        <v>8</v>
      </c>
      <c r="C139" s="46">
        <v>5</v>
      </c>
      <c r="D139" s="46">
        <v>5</v>
      </c>
      <c r="E139" s="46">
        <v>3</v>
      </c>
      <c r="F139" s="46">
        <v>8</v>
      </c>
      <c r="G139" s="46">
        <v>5</v>
      </c>
    </row>
    <row r="140" spans="1:31" ht="14.25" customHeight="1" x14ac:dyDescent="0.25">
      <c r="A140" s="53" t="s">
        <v>26</v>
      </c>
      <c r="B140" s="44">
        <v>12</v>
      </c>
      <c r="C140" s="47">
        <v>9</v>
      </c>
      <c r="D140" s="47">
        <v>7</v>
      </c>
      <c r="E140" s="47">
        <v>9</v>
      </c>
      <c r="F140" s="47">
        <v>12</v>
      </c>
      <c r="G140" s="47">
        <v>9</v>
      </c>
    </row>
    <row r="141" spans="1:31" ht="14.25" customHeight="1" x14ac:dyDescent="0.25">
      <c r="A141" s="53" t="s">
        <v>26</v>
      </c>
      <c r="B141" s="44">
        <v>18</v>
      </c>
      <c r="C141" s="46">
        <v>29</v>
      </c>
      <c r="D141" s="46">
        <v>30</v>
      </c>
      <c r="E141" s="46">
        <v>24</v>
      </c>
      <c r="F141" s="46">
        <v>16</v>
      </c>
      <c r="G141" s="46">
        <v>24</v>
      </c>
    </row>
    <row r="142" spans="1:31" ht="14.25" customHeight="1" x14ac:dyDescent="0.25">
      <c r="A142" s="53" t="s">
        <v>26</v>
      </c>
      <c r="B142" s="44">
        <v>4</v>
      </c>
      <c r="C142" s="46">
        <v>1</v>
      </c>
      <c r="D142" s="46">
        <v>1</v>
      </c>
      <c r="E142" s="46">
        <v>0</v>
      </c>
      <c r="F142" s="46">
        <v>0</v>
      </c>
      <c r="G142" s="46">
        <v>1</v>
      </c>
    </row>
    <row r="143" spans="1:31" ht="14.25" customHeight="1" thickBot="1" x14ac:dyDescent="0.3">
      <c r="A143" s="53" t="s">
        <v>26</v>
      </c>
      <c r="B143" s="49">
        <v>0</v>
      </c>
      <c r="C143" s="49">
        <v>3</v>
      </c>
      <c r="D143" s="49">
        <v>2</v>
      </c>
      <c r="E143" s="49">
        <v>2</v>
      </c>
      <c r="F143" s="49">
        <v>4</v>
      </c>
      <c r="G143" s="49">
        <v>3</v>
      </c>
    </row>
    <row r="144" spans="1:31" ht="14.25" customHeight="1" x14ac:dyDescent="0.25">
      <c r="A144" s="53"/>
      <c r="B144" s="52" t="s">
        <v>68</v>
      </c>
      <c r="C144" s="52" t="s">
        <v>69</v>
      </c>
      <c r="D144" s="52" t="s">
        <v>9</v>
      </c>
      <c r="E144" s="52" t="s">
        <v>10</v>
      </c>
      <c r="F144" s="52" t="s">
        <v>11</v>
      </c>
      <c r="G144" s="51" t="s">
        <v>12</v>
      </c>
    </row>
    <row r="145" spans="1:31" ht="14.25" customHeight="1" thickBot="1" x14ac:dyDescent="0.3">
      <c r="A145" s="53" t="s">
        <v>105</v>
      </c>
      <c r="B145" s="55" t="s">
        <v>126</v>
      </c>
      <c r="C145" s="55" t="s">
        <v>106</v>
      </c>
      <c r="D145" s="55" t="s">
        <v>104</v>
      </c>
      <c r="E145" s="55" t="s">
        <v>81</v>
      </c>
      <c r="F145" s="55" t="s">
        <v>4</v>
      </c>
      <c r="G145" s="55" t="s">
        <v>3</v>
      </c>
    </row>
    <row r="146" spans="1:31" ht="14.25" customHeight="1" x14ac:dyDescent="0.25">
      <c r="A146" s="53" t="s">
        <v>105</v>
      </c>
      <c r="B146" s="42">
        <v>52</v>
      </c>
      <c r="C146" s="42">
        <v>55</v>
      </c>
      <c r="D146" s="42">
        <v>60</v>
      </c>
      <c r="E146" s="42">
        <v>50</v>
      </c>
      <c r="F146" s="42">
        <v>71</v>
      </c>
      <c r="G146" s="42">
        <v>113</v>
      </c>
      <c r="H146" s="106">
        <f>((G147+G152)/G146)</f>
        <v>0.36283185840707965</v>
      </c>
      <c r="I146" s="106">
        <f>((F147+F152)/F146)</f>
        <v>0.29577464788732394</v>
      </c>
      <c r="J146" s="106">
        <f>((E147+E152)/E146)</f>
        <v>0.36</v>
      </c>
      <c r="K146" s="106">
        <f>((D147+D152)/D146)</f>
        <v>0.45</v>
      </c>
      <c r="L146" s="106">
        <f>((C147+C152)/C146)</f>
        <v>0.38181818181818183</v>
      </c>
      <c r="M146" s="106">
        <f>((B147+B152)/B146)</f>
        <v>0.32692307692307693</v>
      </c>
      <c r="N146" s="104">
        <f>G147/G146</f>
        <v>0.20353982300884957</v>
      </c>
      <c r="O146" s="104">
        <f>F147/F146</f>
        <v>0.18309859154929578</v>
      </c>
      <c r="P146" s="104">
        <f>E147/E146</f>
        <v>0.12</v>
      </c>
      <c r="Q146" s="104">
        <f>D147/D146</f>
        <v>0.28333333333333333</v>
      </c>
      <c r="R146" s="104">
        <f>C147/C146</f>
        <v>0.25454545454545452</v>
      </c>
      <c r="S146" s="104">
        <f>B147/B146</f>
        <v>0.32692307692307693</v>
      </c>
      <c r="T146" s="102">
        <f>G148/G146</f>
        <v>0.17699115044247787</v>
      </c>
      <c r="U146" s="102">
        <f>F148/F146</f>
        <v>0.18309859154929578</v>
      </c>
      <c r="V146" s="102">
        <f>E148/E146</f>
        <v>0.12</v>
      </c>
      <c r="W146" s="102">
        <f>D148/D146</f>
        <v>0.28333333333333333</v>
      </c>
      <c r="X146" s="102">
        <f>C148/C146</f>
        <v>0.2</v>
      </c>
      <c r="Y146" s="102">
        <f>B148/B146</f>
        <v>0.30769230769230771</v>
      </c>
      <c r="Z146" s="100">
        <f>(G147+G151+G152)/G146</f>
        <v>0.36283185840707965</v>
      </c>
      <c r="AA146" s="100">
        <f>(F147+F151+F152)/F146</f>
        <v>0.29577464788732394</v>
      </c>
      <c r="AB146" s="100">
        <f>(E147+E151+E152)/E146</f>
        <v>0.38</v>
      </c>
      <c r="AC146" s="100">
        <f>(D147+D151+D152)/D146</f>
        <v>0.46666666666666667</v>
      </c>
      <c r="AD146" s="100">
        <f>(C147+C151+C152)/C146</f>
        <v>0.43636363636363634</v>
      </c>
      <c r="AE146" s="100">
        <f>(B147+B151+B152)/B146</f>
        <v>0.48076923076923078</v>
      </c>
    </row>
    <row r="147" spans="1:31" ht="14.25" customHeight="1" x14ac:dyDescent="0.25">
      <c r="A147" s="53" t="s">
        <v>105</v>
      </c>
      <c r="B147" s="44">
        <v>17</v>
      </c>
      <c r="C147" s="44">
        <v>14</v>
      </c>
      <c r="D147" s="44">
        <v>17</v>
      </c>
      <c r="E147" s="44">
        <v>6</v>
      </c>
      <c r="F147" s="44">
        <v>13</v>
      </c>
      <c r="G147" s="44">
        <v>23</v>
      </c>
    </row>
    <row r="148" spans="1:31" ht="14.25" customHeight="1" x14ac:dyDescent="0.25">
      <c r="A148" s="53" t="s">
        <v>105</v>
      </c>
      <c r="B148" s="44">
        <v>16</v>
      </c>
      <c r="C148" s="46">
        <v>11</v>
      </c>
      <c r="D148" s="46">
        <v>17</v>
      </c>
      <c r="E148" s="46">
        <v>6</v>
      </c>
      <c r="F148" s="46">
        <v>13</v>
      </c>
      <c r="G148" s="46">
        <v>20</v>
      </c>
    </row>
    <row r="149" spans="1:31" ht="14.25" customHeight="1" x14ac:dyDescent="0.25">
      <c r="A149" s="53" t="s">
        <v>105</v>
      </c>
      <c r="B149" s="44">
        <v>27</v>
      </c>
      <c r="C149" s="47">
        <v>25</v>
      </c>
      <c r="D149" s="47">
        <v>34</v>
      </c>
      <c r="E149" s="47">
        <v>23</v>
      </c>
      <c r="F149" s="47">
        <v>25</v>
      </c>
      <c r="G149" s="47">
        <v>47</v>
      </c>
    </row>
    <row r="150" spans="1:31" ht="14.25" customHeight="1" x14ac:dyDescent="0.25">
      <c r="A150" s="53" t="s">
        <v>105</v>
      </c>
      <c r="B150" s="44">
        <v>27</v>
      </c>
      <c r="C150" s="46">
        <v>31</v>
      </c>
      <c r="D150" s="46">
        <v>32</v>
      </c>
      <c r="E150" s="46">
        <v>31</v>
      </c>
      <c r="F150" s="46">
        <v>49</v>
      </c>
      <c r="G150" s="46">
        <v>72</v>
      </c>
    </row>
    <row r="151" spans="1:31" ht="14.25" customHeight="1" x14ac:dyDescent="0.25">
      <c r="A151" s="53" t="s">
        <v>105</v>
      </c>
      <c r="B151" s="44">
        <v>8</v>
      </c>
      <c r="C151" s="46">
        <v>3</v>
      </c>
      <c r="D151" s="46">
        <v>1</v>
      </c>
      <c r="E151" s="46">
        <v>1</v>
      </c>
      <c r="F151" s="46">
        <v>0</v>
      </c>
      <c r="G151" s="46">
        <v>0</v>
      </c>
    </row>
    <row r="152" spans="1:31" ht="14.25" customHeight="1" x14ac:dyDescent="0.25">
      <c r="A152" s="53" t="s">
        <v>105</v>
      </c>
      <c r="B152" s="49">
        <v>0</v>
      </c>
      <c r="C152" s="49">
        <v>7</v>
      </c>
      <c r="D152" s="49">
        <v>10</v>
      </c>
      <c r="E152" s="49">
        <v>12</v>
      </c>
      <c r="F152" s="49">
        <v>8</v>
      </c>
      <c r="G152" s="49">
        <v>18</v>
      </c>
    </row>
    <row r="153" spans="1:31" ht="14.25" customHeight="1" thickBot="1" x14ac:dyDescent="0.3">
      <c r="A153" s="53" t="s">
        <v>27</v>
      </c>
      <c r="B153" s="40" t="s">
        <v>126</v>
      </c>
      <c r="C153" s="40" t="s">
        <v>108</v>
      </c>
      <c r="D153" s="40" t="s">
        <v>106</v>
      </c>
      <c r="E153" s="40" t="s">
        <v>103</v>
      </c>
      <c r="F153" s="40" t="s">
        <v>104</v>
      </c>
      <c r="G153" s="40" t="s">
        <v>86</v>
      </c>
    </row>
    <row r="154" spans="1:31" ht="14.25" customHeight="1" x14ac:dyDescent="0.25">
      <c r="A154" s="53" t="s">
        <v>27</v>
      </c>
      <c r="B154" s="42">
        <v>393</v>
      </c>
      <c r="C154" s="42">
        <v>230</v>
      </c>
      <c r="D154" s="42">
        <v>395</v>
      </c>
      <c r="E154" s="42">
        <v>266</v>
      </c>
      <c r="F154" s="42">
        <v>363</v>
      </c>
      <c r="G154" s="42">
        <v>225</v>
      </c>
      <c r="H154" s="106">
        <f>((G155+G160)/G154)</f>
        <v>0.69777777777777783</v>
      </c>
      <c r="I154" s="106">
        <f>((F155+F160)/F154)</f>
        <v>0.75482093663911842</v>
      </c>
      <c r="J154" s="106">
        <f>((E155+E160)/E154)</f>
        <v>0.67669172932330823</v>
      </c>
      <c r="K154" s="106">
        <f>((D155+D160)/D154)</f>
        <v>0.73417721518987344</v>
      </c>
      <c r="L154" s="106">
        <f>((C155+C160)/C154)</f>
        <v>0.67826086956521736</v>
      </c>
      <c r="M154" s="106">
        <f>((B155+B160)/B154)</f>
        <v>0.69974554707379133</v>
      </c>
      <c r="N154" s="104">
        <f>G155/G154</f>
        <v>0.44888888888888889</v>
      </c>
      <c r="O154" s="104">
        <f>F155/F154</f>
        <v>0.54820936639118456</v>
      </c>
      <c r="P154" s="104">
        <f>E155/E154</f>
        <v>0.46616541353383456</v>
      </c>
      <c r="Q154" s="104">
        <f>D155/D154</f>
        <v>0.5037974683544304</v>
      </c>
      <c r="R154" s="104">
        <f>C155/C154</f>
        <v>0.4652173913043478</v>
      </c>
      <c r="S154" s="104">
        <f>B155/B154</f>
        <v>0.52671755725190839</v>
      </c>
      <c r="T154" s="102">
        <f>G156/G154</f>
        <v>0.42666666666666669</v>
      </c>
      <c r="U154" s="102">
        <f>F156/F154</f>
        <v>0.47382920110192839</v>
      </c>
      <c r="V154" s="102">
        <f>E156/E154</f>
        <v>0.40601503759398494</v>
      </c>
      <c r="W154" s="102">
        <f>D156/D154</f>
        <v>0.44810126582278481</v>
      </c>
      <c r="X154" s="102">
        <f>C156/C154</f>
        <v>0.40869565217391307</v>
      </c>
      <c r="Y154" s="102">
        <f>B156/B154</f>
        <v>0.44529262086513993</v>
      </c>
      <c r="Z154" s="100">
        <f>(G155+G159+G160)/G154</f>
        <v>0.7155555555555555</v>
      </c>
      <c r="AA154" s="100">
        <f>(F155+F159+F160)/F154</f>
        <v>0.76308539944903586</v>
      </c>
      <c r="AB154" s="100">
        <f>(E155+E159+E160)/E154</f>
        <v>0.70676691729323304</v>
      </c>
      <c r="AC154" s="100">
        <f>(D155+D159+D160)/D154</f>
        <v>0.76202531645569616</v>
      </c>
      <c r="AD154" s="100">
        <f>(C155+C159+C160)/C154</f>
        <v>0.73913043478260865</v>
      </c>
      <c r="AE154" s="100">
        <f>(B155+B159+B160)/B154</f>
        <v>0.77099236641221369</v>
      </c>
    </row>
    <row r="155" spans="1:31" ht="14.25" customHeight="1" x14ac:dyDescent="0.25">
      <c r="A155" s="53" t="s">
        <v>27</v>
      </c>
      <c r="B155" s="44">
        <v>207</v>
      </c>
      <c r="C155" s="44">
        <v>107</v>
      </c>
      <c r="D155" s="44">
        <v>199</v>
      </c>
      <c r="E155" s="44">
        <v>124</v>
      </c>
      <c r="F155" s="44">
        <v>199</v>
      </c>
      <c r="G155" s="44">
        <v>101</v>
      </c>
    </row>
    <row r="156" spans="1:31" ht="14.25" customHeight="1" x14ac:dyDescent="0.25">
      <c r="A156" s="53" t="s">
        <v>27</v>
      </c>
      <c r="B156" s="46">
        <v>175</v>
      </c>
      <c r="C156" s="46">
        <v>94</v>
      </c>
      <c r="D156" s="46">
        <v>177</v>
      </c>
      <c r="E156" s="46">
        <v>108</v>
      </c>
      <c r="F156" s="46">
        <v>172</v>
      </c>
      <c r="G156" s="46">
        <v>96</v>
      </c>
    </row>
    <row r="157" spans="1:31" ht="14.25" customHeight="1" x14ac:dyDescent="0.25">
      <c r="A157" s="53" t="s">
        <v>27</v>
      </c>
      <c r="B157" s="47">
        <v>301</v>
      </c>
      <c r="C157" s="47">
        <v>161</v>
      </c>
      <c r="D157" s="47">
        <v>285</v>
      </c>
      <c r="E157" s="47">
        <v>195</v>
      </c>
      <c r="F157" s="47">
        <v>284</v>
      </c>
      <c r="G157" s="47">
        <v>157</v>
      </c>
    </row>
    <row r="158" spans="1:31" ht="14.25" customHeight="1" x14ac:dyDescent="0.25">
      <c r="A158" s="53" t="s">
        <v>27</v>
      </c>
      <c r="B158" s="46">
        <v>90</v>
      </c>
      <c r="C158" s="46">
        <v>60</v>
      </c>
      <c r="D158" s="46">
        <v>94</v>
      </c>
      <c r="E158" s="46">
        <v>78</v>
      </c>
      <c r="F158" s="46">
        <v>86</v>
      </c>
      <c r="G158" s="46">
        <v>64</v>
      </c>
    </row>
    <row r="159" spans="1:31" ht="14.25" customHeight="1" x14ac:dyDescent="0.25">
      <c r="A159" s="53" t="s">
        <v>27</v>
      </c>
      <c r="B159" s="46">
        <v>28</v>
      </c>
      <c r="C159" s="46">
        <v>14</v>
      </c>
      <c r="D159" s="46">
        <v>11</v>
      </c>
      <c r="E159" s="46">
        <v>8</v>
      </c>
      <c r="F159" s="46">
        <v>3</v>
      </c>
      <c r="G159" s="46">
        <v>4</v>
      </c>
    </row>
    <row r="160" spans="1:31" ht="14.25" customHeight="1" thickBot="1" x14ac:dyDescent="0.3">
      <c r="A160" s="53" t="s">
        <v>27</v>
      </c>
      <c r="B160" s="49">
        <v>68</v>
      </c>
      <c r="C160" s="49">
        <v>49</v>
      </c>
      <c r="D160" s="49">
        <v>91</v>
      </c>
      <c r="E160" s="49">
        <v>56</v>
      </c>
      <c r="F160" s="49">
        <v>75</v>
      </c>
      <c r="G160" s="49">
        <v>56</v>
      </c>
    </row>
    <row r="161" spans="1:31" ht="14.25" customHeight="1" x14ac:dyDescent="0.25">
      <c r="A161" s="53"/>
      <c r="B161" s="51" t="s">
        <v>68</v>
      </c>
      <c r="C161" s="52" t="s">
        <v>69</v>
      </c>
      <c r="D161" s="52" t="s">
        <v>9</v>
      </c>
      <c r="E161" s="52" t="s">
        <v>10</v>
      </c>
      <c r="F161" s="52" t="s">
        <v>11</v>
      </c>
    </row>
    <row r="162" spans="1:31" ht="14.25" customHeight="1" thickBot="1" x14ac:dyDescent="0.3">
      <c r="A162" s="53" t="s">
        <v>28</v>
      </c>
      <c r="B162" s="55" t="s">
        <v>106</v>
      </c>
      <c r="C162" s="55" t="s">
        <v>104</v>
      </c>
      <c r="D162" s="55" t="s">
        <v>81</v>
      </c>
      <c r="E162" s="55" t="s">
        <v>4</v>
      </c>
      <c r="F162" s="55" t="s">
        <v>3</v>
      </c>
    </row>
    <row r="163" spans="1:31" ht="14.25" customHeight="1" x14ac:dyDescent="0.25">
      <c r="A163" s="53" t="s">
        <v>28</v>
      </c>
      <c r="B163" s="42">
        <v>50</v>
      </c>
      <c r="C163" s="42">
        <v>48</v>
      </c>
      <c r="D163" s="42">
        <v>50</v>
      </c>
      <c r="E163" s="42">
        <v>46</v>
      </c>
      <c r="F163" s="42">
        <v>49</v>
      </c>
      <c r="H163" s="106" t="e">
        <f>((G164+G169)/G163)</f>
        <v>#DIV/0!</v>
      </c>
      <c r="I163" s="106">
        <f>((F164+F169)/F163)</f>
        <v>0.77551020408163263</v>
      </c>
      <c r="J163" s="106">
        <f>((E164+E169)/E163)</f>
        <v>0.60869565217391308</v>
      </c>
      <c r="K163" s="106">
        <f>((D164+D169)/D163)</f>
        <v>0.66</v>
      </c>
      <c r="L163" s="106">
        <f>((C164+C169)/C163)</f>
        <v>0.75</v>
      </c>
      <c r="M163" s="106">
        <f>((B164+B169)/B163)</f>
        <v>0.48</v>
      </c>
      <c r="N163" s="104" t="e">
        <f>G164/G163</f>
        <v>#DIV/0!</v>
      </c>
      <c r="O163" s="104">
        <f>F164/F163</f>
        <v>0.5714285714285714</v>
      </c>
      <c r="P163" s="104">
        <f>E164/E163</f>
        <v>0.39130434782608697</v>
      </c>
      <c r="Q163" s="104">
        <f>D164/D163</f>
        <v>0.52</v>
      </c>
      <c r="R163" s="104">
        <f>C164/C163</f>
        <v>0.64583333333333337</v>
      </c>
      <c r="S163" s="104">
        <f>B164/B163</f>
        <v>0.44</v>
      </c>
      <c r="T163" s="102" t="e">
        <f>G165/G163</f>
        <v>#DIV/0!</v>
      </c>
      <c r="U163" s="102">
        <f>F165/F163</f>
        <v>0.44897959183673469</v>
      </c>
      <c r="V163" s="102">
        <f>E165/E163</f>
        <v>0.34782608695652173</v>
      </c>
      <c r="W163" s="102">
        <f>D165/D163</f>
        <v>0.42</v>
      </c>
      <c r="X163" s="102">
        <f>C165/C163</f>
        <v>0.47916666666666669</v>
      </c>
      <c r="Y163" s="102">
        <f>B165/B163</f>
        <v>0.3</v>
      </c>
      <c r="Z163" s="100" t="e">
        <f>(G164+G168+G169)/G163</f>
        <v>#DIV/0!</v>
      </c>
      <c r="AA163" s="100">
        <f>(F164+F168+F169)/F163</f>
        <v>0.77551020408163263</v>
      </c>
      <c r="AB163" s="100">
        <f>(E164+E168+E169)/E163</f>
        <v>0.60869565217391308</v>
      </c>
      <c r="AC163" s="100">
        <f>(D164+D168+D169)/D163</f>
        <v>0.66</v>
      </c>
      <c r="AD163" s="100">
        <f>(C164+C168+C169)/C163</f>
        <v>0.77083333333333337</v>
      </c>
      <c r="AE163" s="100">
        <f>(B164+B168+B169)/B163</f>
        <v>0.56000000000000005</v>
      </c>
    </row>
    <row r="164" spans="1:31" ht="14.25" customHeight="1" x14ac:dyDescent="0.25">
      <c r="A164" s="53" t="s">
        <v>28</v>
      </c>
      <c r="B164" s="44">
        <v>22</v>
      </c>
      <c r="C164" s="44">
        <v>31</v>
      </c>
      <c r="D164" s="44">
        <v>26</v>
      </c>
      <c r="E164" s="44">
        <v>18</v>
      </c>
      <c r="F164" s="44">
        <v>28</v>
      </c>
    </row>
    <row r="165" spans="1:31" ht="14.25" customHeight="1" x14ac:dyDescent="0.25">
      <c r="A165" s="53" t="s">
        <v>28</v>
      </c>
      <c r="B165" s="44">
        <v>15</v>
      </c>
      <c r="C165" s="46">
        <v>23</v>
      </c>
      <c r="D165" s="46">
        <v>21</v>
      </c>
      <c r="E165" s="46">
        <v>16</v>
      </c>
      <c r="F165" s="46">
        <v>22</v>
      </c>
    </row>
    <row r="166" spans="1:31" ht="14.25" customHeight="1" x14ac:dyDescent="0.25">
      <c r="A166" s="53" t="s">
        <v>28</v>
      </c>
      <c r="B166" s="44">
        <v>30</v>
      </c>
      <c r="C166" s="47">
        <v>36</v>
      </c>
      <c r="D166" s="47">
        <v>36</v>
      </c>
      <c r="E166" s="47">
        <v>26</v>
      </c>
      <c r="F166" s="47">
        <v>38</v>
      </c>
    </row>
    <row r="167" spans="1:31" ht="14.25" customHeight="1" x14ac:dyDescent="0.25">
      <c r="A167" s="53" t="s">
        <v>28</v>
      </c>
      <c r="B167" s="44">
        <v>22</v>
      </c>
      <c r="C167" s="46">
        <v>11</v>
      </c>
      <c r="D167" s="46">
        <v>17</v>
      </c>
      <c r="E167" s="46">
        <v>18</v>
      </c>
      <c r="F167" s="46">
        <v>11</v>
      </c>
    </row>
    <row r="168" spans="1:31" ht="14.25" customHeight="1" x14ac:dyDescent="0.25">
      <c r="A168" s="53" t="s">
        <v>28</v>
      </c>
      <c r="B168" s="44">
        <v>4</v>
      </c>
      <c r="C168" s="46">
        <v>1</v>
      </c>
      <c r="D168" s="46">
        <v>0</v>
      </c>
      <c r="E168" s="46">
        <v>0</v>
      </c>
      <c r="F168" s="46">
        <v>0</v>
      </c>
    </row>
    <row r="169" spans="1:31" ht="14.25" customHeight="1" thickBot="1" x14ac:dyDescent="0.3">
      <c r="A169" s="53" t="s">
        <v>28</v>
      </c>
      <c r="B169" s="76">
        <v>2</v>
      </c>
      <c r="C169" s="49">
        <v>5</v>
      </c>
      <c r="D169" s="49">
        <v>7</v>
      </c>
      <c r="E169" s="49">
        <v>10</v>
      </c>
      <c r="F169" s="49">
        <v>10</v>
      </c>
    </row>
    <row r="170" spans="1:31" ht="14.25" customHeight="1" x14ac:dyDescent="0.25">
      <c r="A170" s="53"/>
      <c r="B170" s="51" t="s">
        <v>68</v>
      </c>
      <c r="C170" s="51" t="s">
        <v>3</v>
      </c>
      <c r="D170" s="51" t="s">
        <v>69</v>
      </c>
      <c r="E170" s="51" t="s">
        <v>2</v>
      </c>
      <c r="F170" s="51" t="s">
        <v>9</v>
      </c>
      <c r="G170" s="51" t="s">
        <v>1</v>
      </c>
    </row>
    <row r="171" spans="1:31" ht="14.25" customHeight="1" thickBot="1" x14ac:dyDescent="0.3">
      <c r="A171" s="53" t="s">
        <v>29</v>
      </c>
      <c r="B171" s="55" t="s">
        <v>106</v>
      </c>
      <c r="C171" s="55" t="s">
        <v>103</v>
      </c>
      <c r="D171" s="55" t="s">
        <v>104</v>
      </c>
      <c r="E171" s="55" t="s">
        <v>86</v>
      </c>
      <c r="F171" s="55" t="s">
        <v>81</v>
      </c>
      <c r="G171" s="55" t="s">
        <v>67</v>
      </c>
    </row>
    <row r="172" spans="1:31" ht="14.25" customHeight="1" x14ac:dyDescent="0.25">
      <c r="A172" s="53" t="s">
        <v>29</v>
      </c>
      <c r="B172" s="42">
        <v>100</v>
      </c>
      <c r="C172" s="42">
        <v>48</v>
      </c>
      <c r="D172" s="42">
        <v>101</v>
      </c>
      <c r="E172" s="42">
        <v>46</v>
      </c>
      <c r="F172" s="42">
        <v>100</v>
      </c>
      <c r="G172" s="42">
        <v>47</v>
      </c>
      <c r="H172" s="106">
        <f>((G173+G178)/G172)</f>
        <v>0.65957446808510634</v>
      </c>
      <c r="I172" s="106">
        <f>((F173+F178)/F172)</f>
        <v>0.69</v>
      </c>
      <c r="J172" s="106">
        <f>((E173+E178)/E172)</f>
        <v>0.69565217391304346</v>
      </c>
      <c r="K172" s="106">
        <f>((D173+D178)/D172)</f>
        <v>0.73267326732673266</v>
      </c>
      <c r="L172" s="106">
        <f>((C173+C178)/C172)</f>
        <v>0.58333333333333337</v>
      </c>
      <c r="M172" s="106">
        <f>((B173+B178)/B172)</f>
        <v>0.76</v>
      </c>
      <c r="N172" s="104">
        <f>G173/G172</f>
        <v>0.46808510638297873</v>
      </c>
      <c r="O172" s="104">
        <f>F173/F172</f>
        <v>0.46</v>
      </c>
      <c r="P172" s="104">
        <f>E173/E172</f>
        <v>0.45652173913043476</v>
      </c>
      <c r="Q172" s="104">
        <f>D173/D172</f>
        <v>0.51485148514851486</v>
      </c>
      <c r="R172" s="104">
        <f>C173/C172</f>
        <v>0.45833333333333331</v>
      </c>
      <c r="S172" s="104">
        <f>B173/B172</f>
        <v>0.59</v>
      </c>
      <c r="T172" s="102">
        <f>G174/G172</f>
        <v>0.38297872340425532</v>
      </c>
      <c r="U172" s="102">
        <f>F174/F172</f>
        <v>0.34</v>
      </c>
      <c r="V172" s="102">
        <f>E174/E172</f>
        <v>0.2608695652173913</v>
      </c>
      <c r="W172" s="102">
        <f>D174/D172</f>
        <v>0.46534653465346537</v>
      </c>
      <c r="X172" s="102">
        <f>C174/C172</f>
        <v>0.35416666666666669</v>
      </c>
      <c r="Y172" s="102">
        <f>B174/B172</f>
        <v>0.39</v>
      </c>
      <c r="Z172" s="100">
        <f>(G173+G177+G178)/G172</f>
        <v>0.7021276595744681</v>
      </c>
      <c r="AA172" s="100">
        <f>(F173+F177+F178)/F172</f>
        <v>0.7</v>
      </c>
      <c r="AB172" s="100">
        <f>(E173+E177+E178)/E172</f>
        <v>0.73913043478260865</v>
      </c>
      <c r="AC172" s="100">
        <f>(D173+D177+D178)/D172</f>
        <v>0.78217821782178221</v>
      </c>
      <c r="AD172" s="100">
        <f>(C173+C177+C178)/C172</f>
        <v>0.64583333333333337</v>
      </c>
      <c r="AE172" s="100">
        <f>(B173+B177+B178)/B172</f>
        <v>0.82</v>
      </c>
    </row>
    <row r="173" spans="1:31" ht="14.25" customHeight="1" x14ac:dyDescent="0.25">
      <c r="A173" s="53" t="s">
        <v>29</v>
      </c>
      <c r="B173" s="44">
        <v>59</v>
      </c>
      <c r="C173" s="44">
        <v>22</v>
      </c>
      <c r="D173" s="44">
        <v>52</v>
      </c>
      <c r="E173" s="44">
        <v>21</v>
      </c>
      <c r="F173" s="44">
        <v>46</v>
      </c>
      <c r="G173" s="44">
        <v>22</v>
      </c>
    </row>
    <row r="174" spans="1:31" ht="14.25" customHeight="1" x14ac:dyDescent="0.25">
      <c r="A174" s="53" t="s">
        <v>29</v>
      </c>
      <c r="B174" s="46">
        <v>39</v>
      </c>
      <c r="C174" s="46">
        <v>17</v>
      </c>
      <c r="D174" s="46">
        <v>47</v>
      </c>
      <c r="E174" s="46">
        <v>12</v>
      </c>
      <c r="F174" s="46">
        <v>34</v>
      </c>
      <c r="G174" s="46">
        <v>18</v>
      </c>
    </row>
    <row r="175" spans="1:31" ht="14.25" customHeight="1" x14ac:dyDescent="0.25">
      <c r="A175" s="53" t="s">
        <v>29</v>
      </c>
      <c r="B175" s="47">
        <v>83</v>
      </c>
      <c r="C175" s="47">
        <v>34</v>
      </c>
      <c r="D175" s="47">
        <v>78</v>
      </c>
      <c r="E175" s="47">
        <v>37</v>
      </c>
      <c r="F175" s="47">
        <v>67</v>
      </c>
      <c r="G175" s="47">
        <v>32</v>
      </c>
    </row>
    <row r="176" spans="1:31" ht="14.25" customHeight="1" x14ac:dyDescent="0.25">
      <c r="A176" s="53" t="s">
        <v>29</v>
      </c>
      <c r="B176" s="46">
        <v>18</v>
      </c>
      <c r="C176" s="46">
        <v>17</v>
      </c>
      <c r="D176" s="46">
        <v>22</v>
      </c>
      <c r="E176" s="46">
        <v>12</v>
      </c>
      <c r="F176" s="46">
        <v>30</v>
      </c>
      <c r="G176" s="46">
        <v>14</v>
      </c>
    </row>
    <row r="177" spans="1:31" ht="14.25" customHeight="1" x14ac:dyDescent="0.25">
      <c r="A177" s="53" t="s">
        <v>29</v>
      </c>
      <c r="B177" s="46">
        <v>6</v>
      </c>
      <c r="C177" s="46">
        <v>3</v>
      </c>
      <c r="D177" s="46">
        <v>5</v>
      </c>
      <c r="E177" s="46">
        <v>2</v>
      </c>
      <c r="F177" s="46">
        <v>1</v>
      </c>
      <c r="G177" s="46">
        <v>2</v>
      </c>
    </row>
    <row r="178" spans="1:31" ht="14.25" customHeight="1" thickBot="1" x14ac:dyDescent="0.3">
      <c r="A178" s="53" t="s">
        <v>29</v>
      </c>
      <c r="B178" s="49">
        <v>17</v>
      </c>
      <c r="C178" s="49">
        <v>6</v>
      </c>
      <c r="D178" s="49">
        <v>22</v>
      </c>
      <c r="E178" s="49">
        <v>11</v>
      </c>
      <c r="F178" s="49">
        <v>23</v>
      </c>
      <c r="G178" s="49">
        <v>9</v>
      </c>
    </row>
    <row r="179" spans="1:31" ht="14.25" customHeight="1" x14ac:dyDescent="0.25">
      <c r="A179" s="53"/>
      <c r="B179" s="51" t="s">
        <v>9</v>
      </c>
      <c r="C179" s="51" t="s">
        <v>1</v>
      </c>
      <c r="D179" s="51" t="s">
        <v>10</v>
      </c>
      <c r="E179" s="51" t="s">
        <v>0</v>
      </c>
      <c r="F179" s="51" t="s">
        <v>11</v>
      </c>
      <c r="G179" s="51" t="s">
        <v>13</v>
      </c>
    </row>
    <row r="180" spans="1:31" ht="14.25" customHeight="1" thickBot="1" x14ac:dyDescent="0.3">
      <c r="A180" s="53" t="s">
        <v>30</v>
      </c>
      <c r="B180" s="55" t="s">
        <v>104</v>
      </c>
      <c r="C180" s="55" t="s">
        <v>86</v>
      </c>
      <c r="D180" s="55" t="s">
        <v>81</v>
      </c>
      <c r="E180" s="55" t="s">
        <v>67</v>
      </c>
      <c r="F180" s="55" t="s">
        <v>4</v>
      </c>
      <c r="G180" s="55" t="s">
        <v>68</v>
      </c>
    </row>
    <row r="181" spans="1:31" ht="14.25" customHeight="1" x14ac:dyDescent="0.25">
      <c r="A181" s="53" t="s">
        <v>30</v>
      </c>
      <c r="B181" s="42">
        <v>102</v>
      </c>
      <c r="C181" s="42">
        <v>49</v>
      </c>
      <c r="D181" s="42">
        <v>99</v>
      </c>
      <c r="E181" s="42">
        <v>49</v>
      </c>
      <c r="F181" s="42">
        <v>100</v>
      </c>
      <c r="G181" s="42">
        <v>45</v>
      </c>
      <c r="H181" s="106">
        <f>((G182+G187)/G181)</f>
        <v>0.73333333333333328</v>
      </c>
      <c r="I181" s="106">
        <f>((F182+F187)/F181)</f>
        <v>0.92</v>
      </c>
      <c r="J181" s="106">
        <f>((E182+E187)/E181)</f>
        <v>0.73469387755102045</v>
      </c>
      <c r="K181" s="106">
        <f>((D182+D187)/D181)</f>
        <v>0.77777777777777779</v>
      </c>
      <c r="L181" s="106">
        <f>((C182+C187)/C181)</f>
        <v>0.69387755102040816</v>
      </c>
      <c r="M181" s="106">
        <f>((B182+B187)/B181)</f>
        <v>0.83333333333333337</v>
      </c>
      <c r="N181" s="104">
        <f>G182/G181</f>
        <v>0.42222222222222222</v>
      </c>
      <c r="O181" s="104">
        <f>F182/F181</f>
        <v>0.76</v>
      </c>
      <c r="P181" s="104">
        <f>E182/E181</f>
        <v>0.42857142857142855</v>
      </c>
      <c r="Q181" s="104">
        <f>D182/D181</f>
        <v>0.53535353535353536</v>
      </c>
      <c r="R181" s="104">
        <f>C182/C181</f>
        <v>0.30612244897959184</v>
      </c>
      <c r="S181" s="104">
        <f>B182/B181</f>
        <v>0.58823529411764708</v>
      </c>
      <c r="T181" s="102">
        <f>G183/G181</f>
        <v>0.4</v>
      </c>
      <c r="U181" s="102">
        <f>F183/F181</f>
        <v>0.74</v>
      </c>
      <c r="V181" s="102">
        <f>E183/E181</f>
        <v>0.40816326530612246</v>
      </c>
      <c r="W181" s="102">
        <f>D183/D181</f>
        <v>0.51515151515151514</v>
      </c>
      <c r="X181" s="102">
        <f>C183/C181</f>
        <v>0.30612244897959184</v>
      </c>
      <c r="Y181" s="102">
        <f>B183/B181</f>
        <v>0.57843137254901966</v>
      </c>
      <c r="Z181" s="100">
        <f>(G182+G186+G187)/G181</f>
        <v>0.73333333333333328</v>
      </c>
      <c r="AA181" s="100">
        <f>(F182+F186+F187)/F181</f>
        <v>0.93</v>
      </c>
      <c r="AB181" s="100">
        <f>(E182+E186+E187)/E181</f>
        <v>0.73469387755102045</v>
      </c>
      <c r="AC181" s="100">
        <f>(D182+D186+D187)/D181</f>
        <v>0.77777777777777779</v>
      </c>
      <c r="AD181" s="100">
        <f>(C182+C186+C187)/C181</f>
        <v>0.69387755102040816</v>
      </c>
      <c r="AE181" s="100">
        <f>(B182+B186+B187)/B181</f>
        <v>0.83333333333333337</v>
      </c>
    </row>
    <row r="182" spans="1:31" ht="14.25" customHeight="1" x14ac:dyDescent="0.25">
      <c r="A182" s="53" t="s">
        <v>30</v>
      </c>
      <c r="B182" s="44">
        <v>60</v>
      </c>
      <c r="C182" s="44">
        <v>15</v>
      </c>
      <c r="D182" s="44">
        <v>53</v>
      </c>
      <c r="E182" s="44">
        <v>21</v>
      </c>
      <c r="F182" s="44">
        <v>76</v>
      </c>
      <c r="G182" s="44">
        <v>19</v>
      </c>
    </row>
    <row r="183" spans="1:31" ht="14.25" customHeight="1" x14ac:dyDescent="0.25">
      <c r="A183" s="53" t="s">
        <v>30</v>
      </c>
      <c r="B183" s="46">
        <v>59</v>
      </c>
      <c r="C183" s="46">
        <v>15</v>
      </c>
      <c r="D183" s="46">
        <v>51</v>
      </c>
      <c r="E183" s="46">
        <v>20</v>
      </c>
      <c r="F183" s="46">
        <v>74</v>
      </c>
      <c r="G183" s="46">
        <v>18</v>
      </c>
    </row>
    <row r="184" spans="1:31" ht="14.25" customHeight="1" x14ac:dyDescent="0.25">
      <c r="A184" s="53" t="s">
        <v>30</v>
      </c>
      <c r="B184" s="47">
        <v>78</v>
      </c>
      <c r="C184" s="47">
        <v>27</v>
      </c>
      <c r="D184" s="47">
        <v>65</v>
      </c>
      <c r="E184" s="47">
        <v>31</v>
      </c>
      <c r="F184" s="47">
        <v>92</v>
      </c>
      <c r="G184" s="77">
        <v>27</v>
      </c>
    </row>
    <row r="185" spans="1:31" ht="14.25" customHeight="1" x14ac:dyDescent="0.25">
      <c r="A185" s="53" t="s">
        <v>30</v>
      </c>
      <c r="B185" s="46">
        <v>17</v>
      </c>
      <c r="C185" s="46">
        <v>15</v>
      </c>
      <c r="D185" s="46">
        <v>22</v>
      </c>
      <c r="E185" s="46">
        <v>13</v>
      </c>
      <c r="F185" s="46">
        <v>7</v>
      </c>
      <c r="G185" s="46">
        <v>12</v>
      </c>
    </row>
    <row r="186" spans="1:31" ht="14.25" customHeight="1" x14ac:dyDescent="0.25">
      <c r="A186" s="53" t="s">
        <v>30</v>
      </c>
      <c r="B186" s="46">
        <v>0</v>
      </c>
      <c r="C186" s="46">
        <v>0</v>
      </c>
      <c r="D186" s="46">
        <v>0</v>
      </c>
      <c r="E186" s="46">
        <v>0</v>
      </c>
      <c r="F186" s="46">
        <v>1</v>
      </c>
      <c r="G186" s="46">
        <v>0</v>
      </c>
    </row>
    <row r="187" spans="1:31" ht="14.25" customHeight="1" thickBot="1" x14ac:dyDescent="0.3">
      <c r="A187" s="53" t="s">
        <v>30</v>
      </c>
      <c r="B187" s="49">
        <v>25</v>
      </c>
      <c r="C187" s="49">
        <v>19</v>
      </c>
      <c r="D187" s="49">
        <v>24</v>
      </c>
      <c r="E187" s="49">
        <v>15</v>
      </c>
      <c r="F187" s="49">
        <v>16</v>
      </c>
      <c r="G187" s="77">
        <v>14</v>
      </c>
    </row>
    <row r="188" spans="1:31" ht="14.25" customHeight="1" x14ac:dyDescent="0.25">
      <c r="A188" s="53"/>
      <c r="B188" s="51" t="s">
        <v>69</v>
      </c>
      <c r="C188" s="51" t="s">
        <v>2</v>
      </c>
      <c r="D188" s="52" t="s">
        <v>9</v>
      </c>
      <c r="E188" s="52" t="s">
        <v>1</v>
      </c>
      <c r="F188" s="52" t="s">
        <v>10</v>
      </c>
      <c r="G188" s="52" t="s">
        <v>0</v>
      </c>
    </row>
    <row r="189" spans="1:31" ht="14.25" customHeight="1" thickBot="1" x14ac:dyDescent="0.3">
      <c r="A189" s="53" t="s">
        <v>31</v>
      </c>
      <c r="B189" s="55" t="s">
        <v>106</v>
      </c>
      <c r="C189" s="55" t="s">
        <v>103</v>
      </c>
      <c r="D189" s="55" t="s">
        <v>104</v>
      </c>
      <c r="E189" s="55" t="s">
        <v>86</v>
      </c>
      <c r="F189" s="55" t="s">
        <v>81</v>
      </c>
      <c r="G189" s="55" t="s">
        <v>67</v>
      </c>
    </row>
    <row r="190" spans="1:31" ht="14.25" customHeight="1" x14ac:dyDescent="0.25">
      <c r="A190" s="53" t="s">
        <v>31</v>
      </c>
      <c r="B190" s="42">
        <v>50</v>
      </c>
      <c r="C190" s="42">
        <v>50</v>
      </c>
      <c r="D190" s="42">
        <v>50</v>
      </c>
      <c r="E190" s="42">
        <v>50</v>
      </c>
      <c r="F190" s="42">
        <v>50</v>
      </c>
      <c r="G190" s="42">
        <v>49</v>
      </c>
      <c r="H190" s="106">
        <f>((G191+G196)/G190)</f>
        <v>0.65306122448979587</v>
      </c>
      <c r="I190" s="106">
        <f>((F191+F196)/F190)</f>
        <v>0.7</v>
      </c>
      <c r="J190" s="106">
        <f>((E191+E196)/E190)</f>
        <v>0.54</v>
      </c>
      <c r="K190" s="106">
        <f>((D191+D196)/D190)</f>
        <v>0.8</v>
      </c>
      <c r="L190" s="106">
        <f>((C191+C196)/C190)</f>
        <v>0.54</v>
      </c>
      <c r="M190" s="106">
        <f>((B191+B196)/B190)</f>
        <v>0.68</v>
      </c>
      <c r="N190" s="104">
        <f>G191/G190</f>
        <v>0.30612244897959184</v>
      </c>
      <c r="O190" s="104">
        <f>F191/F190</f>
        <v>0.16</v>
      </c>
      <c r="P190" s="104">
        <f>E191/E190</f>
        <v>0.2</v>
      </c>
      <c r="Q190" s="104">
        <f>D191/D190</f>
        <v>0.3</v>
      </c>
      <c r="R190" s="104">
        <f>C191/C190</f>
        <v>0.24</v>
      </c>
      <c r="S190" s="104">
        <f>B191/B190</f>
        <v>0.36</v>
      </c>
      <c r="T190" s="102">
        <f>G192/G190</f>
        <v>0.30612244897959184</v>
      </c>
      <c r="U190" s="102">
        <f>F192/F190</f>
        <v>0.16</v>
      </c>
      <c r="V190" s="102">
        <f>E192/E190</f>
        <v>0.18</v>
      </c>
      <c r="W190" s="102">
        <f>D192/D190</f>
        <v>0.3</v>
      </c>
      <c r="X190" s="102">
        <f>C192/C190</f>
        <v>0.24</v>
      </c>
      <c r="Y190" s="102">
        <f>B192/B190</f>
        <v>0.36</v>
      </c>
      <c r="Z190" s="100">
        <f>(G191+G195+G196)/G190</f>
        <v>0.69387755102040816</v>
      </c>
      <c r="AA190" s="100">
        <f>(F191+F195+F196)/F190</f>
        <v>0.7</v>
      </c>
      <c r="AB190" s="100">
        <f>(E191+E195+E196)/E190</f>
        <v>0.64</v>
      </c>
      <c r="AC190" s="100">
        <f>(D191+D195+D196)/D190</f>
        <v>0.84</v>
      </c>
      <c r="AD190" s="100">
        <f>(C191+C195+C196)/C190</f>
        <v>0.74</v>
      </c>
      <c r="AE190" s="100">
        <f>(B191+B195+B196)/B190</f>
        <v>0.82</v>
      </c>
    </row>
    <row r="191" spans="1:31" ht="14.25" customHeight="1" x14ac:dyDescent="0.25">
      <c r="A191" s="53" t="s">
        <v>31</v>
      </c>
      <c r="B191" s="44">
        <v>18</v>
      </c>
      <c r="C191" s="44">
        <v>12</v>
      </c>
      <c r="D191" s="44">
        <v>15</v>
      </c>
      <c r="E191" s="44">
        <v>10</v>
      </c>
      <c r="F191" s="44">
        <v>8</v>
      </c>
      <c r="G191" s="44">
        <v>15</v>
      </c>
    </row>
    <row r="192" spans="1:31" ht="14.25" customHeight="1" x14ac:dyDescent="0.25">
      <c r="A192" s="53" t="s">
        <v>31</v>
      </c>
      <c r="B192" s="46">
        <v>18</v>
      </c>
      <c r="C192" s="46">
        <v>12</v>
      </c>
      <c r="D192" s="46">
        <v>15</v>
      </c>
      <c r="E192" s="46">
        <v>9</v>
      </c>
      <c r="F192" s="46">
        <v>8</v>
      </c>
      <c r="G192" s="46">
        <v>15</v>
      </c>
    </row>
    <row r="193" spans="1:31" ht="14.25" customHeight="1" x14ac:dyDescent="0.25">
      <c r="A193" s="53" t="s">
        <v>31</v>
      </c>
      <c r="B193" s="47">
        <v>46</v>
      </c>
      <c r="C193" s="47">
        <v>34</v>
      </c>
      <c r="D193" s="47">
        <v>46</v>
      </c>
      <c r="E193" s="47">
        <v>39</v>
      </c>
      <c r="F193" s="47">
        <v>37</v>
      </c>
      <c r="G193" s="47">
        <v>38</v>
      </c>
    </row>
    <row r="194" spans="1:31" ht="14.25" customHeight="1" x14ac:dyDescent="0.25">
      <c r="A194" s="53" t="s">
        <v>31</v>
      </c>
      <c r="B194" s="46">
        <v>9</v>
      </c>
      <c r="C194" s="46">
        <v>13</v>
      </c>
      <c r="D194" s="46">
        <v>8</v>
      </c>
      <c r="E194" s="46">
        <v>18</v>
      </c>
      <c r="F194" s="46">
        <v>15</v>
      </c>
      <c r="G194" s="46">
        <v>15</v>
      </c>
    </row>
    <row r="195" spans="1:31" ht="14.25" customHeight="1" x14ac:dyDescent="0.25">
      <c r="A195" s="53" t="s">
        <v>31</v>
      </c>
      <c r="B195" s="46">
        <v>7</v>
      </c>
      <c r="C195" s="46">
        <v>10</v>
      </c>
      <c r="D195" s="46">
        <v>2</v>
      </c>
      <c r="E195" s="46">
        <v>5</v>
      </c>
      <c r="F195" s="46">
        <v>0</v>
      </c>
      <c r="G195" s="46">
        <v>2</v>
      </c>
    </row>
    <row r="196" spans="1:31" ht="14.25" customHeight="1" thickBot="1" x14ac:dyDescent="0.3">
      <c r="A196" s="53" t="s">
        <v>31</v>
      </c>
      <c r="B196" s="49">
        <v>16</v>
      </c>
      <c r="C196" s="49">
        <v>15</v>
      </c>
      <c r="D196" s="49">
        <v>25</v>
      </c>
      <c r="E196" s="49">
        <v>17</v>
      </c>
      <c r="F196" s="49">
        <v>27</v>
      </c>
      <c r="G196" s="49">
        <v>17</v>
      </c>
    </row>
    <row r="197" spans="1:31" ht="14.25" customHeight="1" x14ac:dyDescent="0.25">
      <c r="A197" s="53"/>
      <c r="B197" s="51" t="s">
        <v>68</v>
      </c>
      <c r="C197" s="52" t="s">
        <v>3</v>
      </c>
      <c r="D197" s="52" t="s">
        <v>69</v>
      </c>
      <c r="E197" s="52" t="s">
        <v>2</v>
      </c>
      <c r="F197" s="52" t="s">
        <v>9</v>
      </c>
      <c r="G197" s="52" t="s">
        <v>10</v>
      </c>
    </row>
    <row r="198" spans="1:31" ht="14.25" customHeight="1" thickBot="1" x14ac:dyDescent="0.3">
      <c r="A198" s="53" t="s">
        <v>32</v>
      </c>
      <c r="B198" s="55" t="s">
        <v>106</v>
      </c>
      <c r="C198" s="55" t="s">
        <v>103</v>
      </c>
      <c r="D198" s="55" t="s">
        <v>104</v>
      </c>
      <c r="E198" s="55" t="s">
        <v>86</v>
      </c>
      <c r="F198" s="55" t="s">
        <v>81</v>
      </c>
      <c r="G198" s="55" t="s">
        <v>4</v>
      </c>
    </row>
    <row r="199" spans="1:31" ht="14.25" customHeight="1" x14ac:dyDescent="0.25">
      <c r="A199" s="53" t="s">
        <v>32</v>
      </c>
      <c r="B199" s="42">
        <v>41</v>
      </c>
      <c r="C199" s="42">
        <v>42</v>
      </c>
      <c r="D199" s="42">
        <v>40</v>
      </c>
      <c r="E199" s="42">
        <v>38</v>
      </c>
      <c r="F199" s="42">
        <v>41</v>
      </c>
      <c r="G199" s="42">
        <v>53</v>
      </c>
      <c r="H199" s="106">
        <f>((G200+G205)/G199)</f>
        <v>0.77358490566037741</v>
      </c>
      <c r="I199" s="106">
        <f>((F200+F205)/F199)</f>
        <v>0.85365853658536583</v>
      </c>
      <c r="J199" s="106">
        <f>((E200+E205)/E199)</f>
        <v>0.89473684210526316</v>
      </c>
      <c r="K199" s="106">
        <f>((D200+D205)/D199)</f>
        <v>0.95</v>
      </c>
      <c r="L199" s="106">
        <f>((C200+C205)/C199)</f>
        <v>0.80952380952380953</v>
      </c>
      <c r="M199" s="106">
        <f>((B200+B205)/B199)</f>
        <v>0.92682926829268297</v>
      </c>
      <c r="N199" s="104">
        <f>G200/G199</f>
        <v>0.67924528301886788</v>
      </c>
      <c r="O199" s="104">
        <f>F200/F199</f>
        <v>0.80487804878048785</v>
      </c>
      <c r="P199" s="104">
        <f>E200/E199</f>
        <v>0.71052631578947367</v>
      </c>
      <c r="Q199" s="104">
        <f>D200/D199</f>
        <v>0.7</v>
      </c>
      <c r="R199" s="104">
        <f>C200/C199</f>
        <v>0.6428571428571429</v>
      </c>
      <c r="S199" s="104">
        <f>B200/B199</f>
        <v>0.85365853658536583</v>
      </c>
      <c r="T199" s="102">
        <f>G201/G199</f>
        <v>0.64150943396226412</v>
      </c>
      <c r="U199" s="102">
        <f>F201/F199</f>
        <v>0.73170731707317072</v>
      </c>
      <c r="V199" s="102">
        <f>E201/E199</f>
        <v>0.63157894736842102</v>
      </c>
      <c r="W199" s="102">
        <f>D201/D199</f>
        <v>0.65</v>
      </c>
      <c r="X199" s="102">
        <f>C201/C199</f>
        <v>0.5</v>
      </c>
      <c r="Y199" s="102">
        <f>B201/B199</f>
        <v>0.78048780487804881</v>
      </c>
      <c r="Z199" s="100">
        <f>(G200+G204+G205)/G199</f>
        <v>0.79245283018867929</v>
      </c>
      <c r="AA199" s="100">
        <f>(F200+F204+F205)/F199</f>
        <v>0.87804878048780488</v>
      </c>
      <c r="AB199" s="100">
        <f>(E200+E204+E205)/E199</f>
        <v>0.92105263157894735</v>
      </c>
      <c r="AC199" s="100">
        <f>(D200+D204+D205)/D199</f>
        <v>0.95</v>
      </c>
      <c r="AD199" s="100">
        <f>(C200+C204+C205)/C199</f>
        <v>0.83333333333333337</v>
      </c>
      <c r="AE199" s="100">
        <f>(B200+B204+B205)/B199</f>
        <v>0.97560975609756095</v>
      </c>
    </row>
    <row r="200" spans="1:31" ht="14.25" customHeight="1" x14ac:dyDescent="0.25">
      <c r="A200" s="53" t="s">
        <v>32</v>
      </c>
      <c r="B200" s="44">
        <v>35</v>
      </c>
      <c r="C200" s="44">
        <v>27</v>
      </c>
      <c r="D200" s="44">
        <v>28</v>
      </c>
      <c r="E200" s="44">
        <v>27</v>
      </c>
      <c r="F200" s="44">
        <v>33</v>
      </c>
      <c r="G200" s="44">
        <v>36</v>
      </c>
    </row>
    <row r="201" spans="1:31" ht="14.25" customHeight="1" x14ac:dyDescent="0.25">
      <c r="A201" s="53" t="s">
        <v>32</v>
      </c>
      <c r="B201" s="44">
        <v>32</v>
      </c>
      <c r="C201" s="46">
        <v>21</v>
      </c>
      <c r="D201" s="46">
        <v>26</v>
      </c>
      <c r="E201" s="46">
        <v>24</v>
      </c>
      <c r="F201" s="46">
        <v>30</v>
      </c>
      <c r="G201" s="46">
        <v>34</v>
      </c>
    </row>
    <row r="202" spans="1:31" ht="14.25" customHeight="1" x14ac:dyDescent="0.25">
      <c r="A202" s="53" t="s">
        <v>32</v>
      </c>
      <c r="B202" s="44">
        <v>37</v>
      </c>
      <c r="C202" s="47">
        <v>33</v>
      </c>
      <c r="D202" s="47">
        <v>35</v>
      </c>
      <c r="E202" s="47">
        <v>34</v>
      </c>
      <c r="F202" s="47">
        <v>37</v>
      </c>
      <c r="G202" s="47">
        <v>45</v>
      </c>
    </row>
    <row r="203" spans="1:31" ht="14.25" customHeight="1" x14ac:dyDescent="0.25">
      <c r="A203" s="53" t="s">
        <v>32</v>
      </c>
      <c r="B203" s="44">
        <v>1</v>
      </c>
      <c r="C203" s="46">
        <v>7</v>
      </c>
      <c r="D203" s="46">
        <v>2</v>
      </c>
      <c r="E203" s="46">
        <v>3</v>
      </c>
      <c r="F203" s="46">
        <v>5</v>
      </c>
      <c r="G203" s="46">
        <v>11</v>
      </c>
    </row>
    <row r="204" spans="1:31" ht="14.25" customHeight="1" x14ac:dyDescent="0.25">
      <c r="A204" s="53" t="s">
        <v>32</v>
      </c>
      <c r="B204" s="44">
        <v>2</v>
      </c>
      <c r="C204" s="46">
        <v>1</v>
      </c>
      <c r="D204" s="46">
        <v>0</v>
      </c>
      <c r="E204" s="46">
        <v>1</v>
      </c>
      <c r="F204" s="46">
        <v>1</v>
      </c>
      <c r="G204" s="46">
        <v>1</v>
      </c>
    </row>
    <row r="205" spans="1:31" ht="14.25" customHeight="1" thickBot="1" x14ac:dyDescent="0.3">
      <c r="A205" s="53" t="s">
        <v>32</v>
      </c>
      <c r="B205" s="78">
        <v>3</v>
      </c>
      <c r="C205" s="49">
        <v>7</v>
      </c>
      <c r="D205" s="49">
        <v>10</v>
      </c>
      <c r="E205" s="49">
        <v>7</v>
      </c>
      <c r="F205" s="49">
        <v>2</v>
      </c>
      <c r="G205" s="49">
        <v>5</v>
      </c>
    </row>
    <row r="206" spans="1:31" ht="14.25" customHeight="1" x14ac:dyDescent="0.25">
      <c r="A206" s="53"/>
      <c r="B206" s="51" t="s">
        <v>68</v>
      </c>
      <c r="C206" s="51" t="s">
        <v>69</v>
      </c>
      <c r="D206" s="52" t="s">
        <v>9</v>
      </c>
      <c r="E206" s="52" t="s">
        <v>10</v>
      </c>
      <c r="F206" s="52" t="s">
        <v>11</v>
      </c>
      <c r="G206" s="52" t="s">
        <v>12</v>
      </c>
    </row>
    <row r="207" spans="1:31" ht="14.25" customHeight="1" thickBot="1" x14ac:dyDescent="0.3">
      <c r="A207" s="53" t="s">
        <v>33</v>
      </c>
      <c r="B207" s="55" t="s">
        <v>106</v>
      </c>
      <c r="C207" s="55" t="s">
        <v>104</v>
      </c>
      <c r="D207" s="55" t="s">
        <v>86</v>
      </c>
      <c r="E207" s="55" t="s">
        <v>67</v>
      </c>
      <c r="F207" s="55" t="s">
        <v>68</v>
      </c>
      <c r="G207" s="55" t="s">
        <v>69</v>
      </c>
    </row>
    <row r="208" spans="1:31" ht="14.25" customHeight="1" x14ac:dyDescent="0.25">
      <c r="A208" s="53" t="s">
        <v>33</v>
      </c>
      <c r="B208" s="42">
        <v>50</v>
      </c>
      <c r="C208" s="42">
        <v>37</v>
      </c>
      <c r="D208" s="42">
        <v>42</v>
      </c>
      <c r="E208" s="42">
        <v>45</v>
      </c>
      <c r="F208" s="42">
        <v>49</v>
      </c>
      <c r="G208" s="42">
        <v>48</v>
      </c>
      <c r="H208" s="106">
        <f>((G209+G214)/G208)</f>
        <v>0.625</v>
      </c>
      <c r="I208" s="106">
        <f>((F209+F214)/F208)</f>
        <v>0.81632653061224492</v>
      </c>
      <c r="J208" s="106">
        <f>((E209+E214)/E208)</f>
        <v>0.6</v>
      </c>
      <c r="K208" s="106">
        <f>((D209+D214)/D208)</f>
        <v>0.42857142857142855</v>
      </c>
      <c r="L208" s="106">
        <f>((C209+C214)/C208)</f>
        <v>0.45945945945945948</v>
      </c>
      <c r="M208" s="106">
        <f>((B209+B214)/B208)</f>
        <v>0.36</v>
      </c>
      <c r="N208" s="104">
        <f>G209/G208</f>
        <v>0.25</v>
      </c>
      <c r="O208" s="104">
        <f>F209/F208</f>
        <v>0.69387755102040816</v>
      </c>
      <c r="P208" s="104">
        <f>E209/E208</f>
        <v>0.37777777777777777</v>
      </c>
      <c r="Q208" s="104">
        <f>D209/D208</f>
        <v>0.42857142857142855</v>
      </c>
      <c r="R208" s="104">
        <f>C209/C208</f>
        <v>0.35135135135135137</v>
      </c>
      <c r="S208" s="104">
        <f>B209/B208</f>
        <v>0.26</v>
      </c>
      <c r="T208" s="102">
        <f>G210/G208</f>
        <v>0.1875</v>
      </c>
      <c r="U208" s="102">
        <f>F210/F208</f>
        <v>0.59183673469387754</v>
      </c>
      <c r="V208" s="102">
        <f>E210/E208</f>
        <v>0.37777777777777777</v>
      </c>
      <c r="W208" s="102">
        <f>D210/D208</f>
        <v>0.42857142857142855</v>
      </c>
      <c r="X208" s="102">
        <f>C210/C208</f>
        <v>0.29729729729729731</v>
      </c>
      <c r="Y208" s="102">
        <f>B210/B208</f>
        <v>0.24</v>
      </c>
      <c r="Z208" s="100">
        <f>(G209+G213+G214)/G208</f>
        <v>0.625</v>
      </c>
      <c r="AA208" s="100">
        <f>(F209+F213+F214)/F208</f>
        <v>0.81632653061224492</v>
      </c>
      <c r="AB208" s="100">
        <f>(E209+E213+E214)/E208</f>
        <v>0.6</v>
      </c>
      <c r="AC208" s="100">
        <f>(D209+D213+D214)/D208</f>
        <v>0.42857142857142855</v>
      </c>
      <c r="AD208" s="100">
        <f>(C209+C213+C214)/C208</f>
        <v>0.51351351351351349</v>
      </c>
      <c r="AE208" s="100">
        <f>(B209+B213+B214)/B208</f>
        <v>0.54</v>
      </c>
    </row>
    <row r="209" spans="1:31" ht="14.25" customHeight="1" x14ac:dyDescent="0.25">
      <c r="A209" s="53" t="s">
        <v>33</v>
      </c>
      <c r="B209" s="44">
        <v>13</v>
      </c>
      <c r="C209" s="44">
        <v>13</v>
      </c>
      <c r="D209" s="44">
        <v>18</v>
      </c>
      <c r="E209" s="44">
        <v>17</v>
      </c>
      <c r="F209" s="44">
        <v>34</v>
      </c>
      <c r="G209" s="44">
        <v>12</v>
      </c>
    </row>
    <row r="210" spans="1:31" ht="14.25" customHeight="1" x14ac:dyDescent="0.25">
      <c r="A210" s="53" t="s">
        <v>33</v>
      </c>
      <c r="B210" s="46">
        <v>12</v>
      </c>
      <c r="C210" s="46">
        <v>11</v>
      </c>
      <c r="D210" s="46">
        <v>18</v>
      </c>
      <c r="E210" s="46">
        <v>17</v>
      </c>
      <c r="F210" s="46">
        <v>29</v>
      </c>
      <c r="G210" s="46">
        <v>9</v>
      </c>
    </row>
    <row r="211" spans="1:31" ht="14.25" customHeight="1" x14ac:dyDescent="0.25">
      <c r="A211" s="53" t="s">
        <v>33</v>
      </c>
      <c r="B211" s="47">
        <v>27</v>
      </c>
      <c r="C211" s="47">
        <v>14</v>
      </c>
      <c r="D211" s="47">
        <v>22</v>
      </c>
      <c r="E211" s="47">
        <v>29</v>
      </c>
      <c r="F211" s="47">
        <v>39</v>
      </c>
      <c r="G211" s="47">
        <v>28</v>
      </c>
    </row>
    <row r="212" spans="1:31" ht="14.25" customHeight="1" x14ac:dyDescent="0.25">
      <c r="A212" s="53" t="s">
        <v>33</v>
      </c>
      <c r="B212" s="46">
        <v>23</v>
      </c>
      <c r="C212" s="46">
        <v>18</v>
      </c>
      <c r="D212" s="46">
        <v>24</v>
      </c>
      <c r="E212" s="46">
        <v>18</v>
      </c>
      <c r="F212" s="46">
        <v>9</v>
      </c>
      <c r="G212" s="46">
        <v>18</v>
      </c>
    </row>
    <row r="213" spans="1:31" ht="14.25" customHeight="1" x14ac:dyDescent="0.25">
      <c r="A213" s="53" t="s">
        <v>33</v>
      </c>
      <c r="B213" s="46">
        <v>9</v>
      </c>
      <c r="C213" s="46">
        <v>2</v>
      </c>
      <c r="D213" s="46">
        <v>0</v>
      </c>
      <c r="E213" s="46">
        <v>0</v>
      </c>
      <c r="F213" s="46">
        <v>0</v>
      </c>
      <c r="G213" s="46">
        <v>0</v>
      </c>
    </row>
    <row r="214" spans="1:31" ht="14.25" customHeight="1" thickBot="1" x14ac:dyDescent="0.3">
      <c r="A214" s="53" t="s">
        <v>33</v>
      </c>
      <c r="B214" s="49">
        <v>5</v>
      </c>
      <c r="C214" s="49">
        <v>4</v>
      </c>
      <c r="D214" s="49">
        <v>0</v>
      </c>
      <c r="E214" s="49">
        <v>10</v>
      </c>
      <c r="F214" s="49">
        <v>6</v>
      </c>
      <c r="G214" s="49">
        <v>18</v>
      </c>
    </row>
    <row r="215" spans="1:31" ht="14.25" customHeight="1" x14ac:dyDescent="0.25">
      <c r="A215" s="53"/>
      <c r="B215" s="51" t="s">
        <v>69</v>
      </c>
      <c r="C215" s="51" t="s">
        <v>9</v>
      </c>
      <c r="D215" s="52" t="s">
        <v>10</v>
      </c>
      <c r="E215" s="52" t="s">
        <v>11</v>
      </c>
      <c r="F215" s="52" t="s">
        <v>12</v>
      </c>
      <c r="G215" s="52"/>
    </row>
    <row r="216" spans="1:31" ht="14.25" customHeight="1" thickBot="1" x14ac:dyDescent="0.3">
      <c r="A216" s="53" t="s">
        <v>34</v>
      </c>
      <c r="B216" s="79" t="s">
        <v>104</v>
      </c>
      <c r="C216" s="55" t="s">
        <v>81</v>
      </c>
      <c r="D216" s="55" t="s">
        <v>4</v>
      </c>
      <c r="E216" s="55" t="s">
        <v>3</v>
      </c>
      <c r="F216" s="55" t="s">
        <v>2</v>
      </c>
      <c r="G216" s="55"/>
    </row>
    <row r="217" spans="1:31" ht="14.25" customHeight="1" x14ac:dyDescent="0.25">
      <c r="A217" s="53" t="s">
        <v>34</v>
      </c>
      <c r="B217" s="42">
        <v>20</v>
      </c>
      <c r="C217" s="42">
        <v>22</v>
      </c>
      <c r="D217" s="42">
        <v>26</v>
      </c>
      <c r="E217" s="42">
        <v>33</v>
      </c>
      <c r="F217" s="42">
        <v>39</v>
      </c>
      <c r="G217" s="42"/>
      <c r="H217" s="106" t="e">
        <f>((G218+G223)/G217)</f>
        <v>#DIV/0!</v>
      </c>
      <c r="I217" s="106">
        <f>((F218+F223)/F217)</f>
        <v>0.66666666666666663</v>
      </c>
      <c r="J217" s="106">
        <f>((E218+E223)/E217)</f>
        <v>0.66666666666666663</v>
      </c>
      <c r="K217" s="106">
        <f>((D218+D223)/D217)</f>
        <v>0.46153846153846156</v>
      </c>
      <c r="L217" s="106">
        <f>((C218+C223)/C217)</f>
        <v>0.45454545454545453</v>
      </c>
      <c r="M217" s="106">
        <f>((B218+B223)/B217)</f>
        <v>0.4</v>
      </c>
      <c r="N217" s="104" t="e">
        <f>G218/G217</f>
        <v>#DIV/0!</v>
      </c>
      <c r="O217" s="104">
        <f>F218/F217</f>
        <v>0.4358974358974359</v>
      </c>
      <c r="P217" s="104">
        <f>E218/E217</f>
        <v>0.54545454545454541</v>
      </c>
      <c r="Q217" s="104">
        <f>D218/D217</f>
        <v>0.38461538461538464</v>
      </c>
      <c r="R217" s="104">
        <f>C218/C217</f>
        <v>0.45454545454545453</v>
      </c>
      <c r="S217" s="104">
        <f>B218/B217</f>
        <v>0.35</v>
      </c>
      <c r="T217" s="102" t="e">
        <f>G219/G217</f>
        <v>#DIV/0!</v>
      </c>
      <c r="U217" s="102">
        <f>F219/F217</f>
        <v>0.30769230769230771</v>
      </c>
      <c r="V217" s="102">
        <f>E219/E217</f>
        <v>0.36363636363636365</v>
      </c>
      <c r="W217" s="102">
        <f>D219/D217</f>
        <v>3.8461538461538464E-2</v>
      </c>
      <c r="X217" s="102">
        <f>C219/C217</f>
        <v>0.22727272727272727</v>
      </c>
      <c r="Y217" s="102">
        <f>B219/B217</f>
        <v>0.2</v>
      </c>
      <c r="Z217" s="100" t="e">
        <f>(G218+G222+G223)/G217</f>
        <v>#DIV/0!</v>
      </c>
      <c r="AA217" s="100">
        <f>(F218+F222+F223)/F217</f>
        <v>0.66666666666666663</v>
      </c>
      <c r="AB217" s="100">
        <f>(E218+E222+E223)/E217</f>
        <v>0.66666666666666663</v>
      </c>
      <c r="AC217" s="100">
        <f>(D218+D222+D223)/D217</f>
        <v>0.5</v>
      </c>
      <c r="AD217" s="100">
        <f>(C218+C222+C223)/C217</f>
        <v>0.45454545454545453</v>
      </c>
      <c r="AE217" s="100">
        <f>(B218+B222+B223)/B217</f>
        <v>0.45</v>
      </c>
    </row>
    <row r="218" spans="1:31" ht="14.25" customHeight="1" x14ac:dyDescent="0.25">
      <c r="A218" s="53" t="s">
        <v>34</v>
      </c>
      <c r="B218" s="44">
        <v>7</v>
      </c>
      <c r="C218" s="44">
        <v>10</v>
      </c>
      <c r="D218" s="44">
        <v>10</v>
      </c>
      <c r="E218" s="44">
        <v>18</v>
      </c>
      <c r="F218" s="44">
        <v>17</v>
      </c>
      <c r="G218" s="44"/>
    </row>
    <row r="219" spans="1:31" ht="14.25" customHeight="1" x14ac:dyDescent="0.25">
      <c r="A219" s="53" t="s">
        <v>34</v>
      </c>
      <c r="B219" s="46">
        <v>4</v>
      </c>
      <c r="C219" s="46">
        <v>5</v>
      </c>
      <c r="D219" s="46">
        <v>1</v>
      </c>
      <c r="E219" s="46">
        <v>12</v>
      </c>
      <c r="F219" s="46">
        <v>12</v>
      </c>
      <c r="G219" s="46"/>
    </row>
    <row r="220" spans="1:31" ht="14.25" customHeight="1" x14ac:dyDescent="0.25">
      <c r="A220" s="53" t="s">
        <v>34</v>
      </c>
      <c r="B220" s="47">
        <v>11</v>
      </c>
      <c r="C220" s="47">
        <v>15</v>
      </c>
      <c r="D220" s="47">
        <v>17</v>
      </c>
      <c r="E220" s="47">
        <v>24</v>
      </c>
      <c r="F220" s="47">
        <v>25</v>
      </c>
      <c r="G220" s="47"/>
    </row>
    <row r="221" spans="1:31" ht="14.25" customHeight="1" x14ac:dyDescent="0.25">
      <c r="A221" s="53" t="s">
        <v>34</v>
      </c>
      <c r="B221" s="46">
        <v>11</v>
      </c>
      <c r="C221" s="46">
        <v>12</v>
      </c>
      <c r="D221" s="46">
        <v>13</v>
      </c>
      <c r="E221" s="46">
        <v>11</v>
      </c>
      <c r="F221" s="46">
        <v>13</v>
      </c>
      <c r="G221" s="46"/>
    </row>
    <row r="222" spans="1:31" ht="14.25" customHeight="1" x14ac:dyDescent="0.25">
      <c r="A222" s="53" t="s">
        <v>34</v>
      </c>
      <c r="B222" s="46">
        <v>1</v>
      </c>
      <c r="C222" s="46">
        <v>0</v>
      </c>
      <c r="D222" s="46">
        <v>1</v>
      </c>
      <c r="E222" s="46">
        <v>0</v>
      </c>
      <c r="F222" s="46">
        <v>0</v>
      </c>
      <c r="G222" s="46"/>
    </row>
    <row r="223" spans="1:31" ht="14.25" customHeight="1" thickBot="1" x14ac:dyDescent="0.3">
      <c r="A223" s="53" t="s">
        <v>34</v>
      </c>
      <c r="B223" s="49">
        <v>1</v>
      </c>
      <c r="C223" s="49">
        <v>0</v>
      </c>
      <c r="D223" s="49">
        <v>2</v>
      </c>
      <c r="E223" s="49">
        <v>4</v>
      </c>
      <c r="F223" s="49">
        <v>9</v>
      </c>
      <c r="G223" s="49"/>
    </row>
    <row r="224" spans="1:31" ht="14.25" customHeight="1" x14ac:dyDescent="0.25">
      <c r="A224" s="53"/>
      <c r="B224" s="51" t="s">
        <v>3</v>
      </c>
      <c r="C224" s="52" t="s">
        <v>2</v>
      </c>
      <c r="D224" s="51" t="s">
        <v>1</v>
      </c>
      <c r="E224" s="52" t="s">
        <v>0</v>
      </c>
      <c r="F224" s="52" t="s">
        <v>13</v>
      </c>
      <c r="G224" s="52" t="s">
        <v>66</v>
      </c>
    </row>
    <row r="225" spans="1:31" ht="14.25" customHeight="1" thickBot="1" x14ac:dyDescent="0.3">
      <c r="A225" s="53" t="s">
        <v>35</v>
      </c>
      <c r="B225" s="55" t="s">
        <v>103</v>
      </c>
      <c r="C225" s="55" t="s">
        <v>86</v>
      </c>
      <c r="D225" s="55" t="s">
        <v>67</v>
      </c>
      <c r="E225" s="55" t="s">
        <v>68</v>
      </c>
      <c r="F225" s="55" t="s">
        <v>69</v>
      </c>
      <c r="G225" s="55" t="s">
        <v>9</v>
      </c>
    </row>
    <row r="226" spans="1:31" ht="14.25" customHeight="1" x14ac:dyDescent="0.25">
      <c r="A226" s="53" t="s">
        <v>35</v>
      </c>
      <c r="B226" s="42">
        <v>41</v>
      </c>
      <c r="C226" s="42">
        <v>41</v>
      </c>
      <c r="D226" s="42">
        <v>39</v>
      </c>
      <c r="E226" s="42">
        <v>39</v>
      </c>
      <c r="F226" s="42">
        <v>49</v>
      </c>
      <c r="G226" s="42">
        <v>50</v>
      </c>
      <c r="H226" s="106">
        <f>((G227+G232)/G226)</f>
        <v>0.88</v>
      </c>
      <c r="I226" s="106">
        <f>((F227+F232)/F226)</f>
        <v>0.8571428571428571</v>
      </c>
      <c r="J226" s="106">
        <f>((E227+E232)/E226)</f>
        <v>0.87179487179487181</v>
      </c>
      <c r="K226" s="106">
        <f>((D227+D232)/D226)</f>
        <v>0.87179487179487181</v>
      </c>
      <c r="L226" s="106">
        <f>((C227+C232)/C226)</f>
        <v>0.80487804878048785</v>
      </c>
      <c r="M226" s="106">
        <f>((B227+B232)/B226)</f>
        <v>0.80487804878048785</v>
      </c>
      <c r="N226" s="104">
        <f>G227/G226</f>
        <v>0.78</v>
      </c>
      <c r="O226" s="104">
        <f>F227/F226</f>
        <v>0.7142857142857143</v>
      </c>
      <c r="P226" s="104">
        <f>E227/E226</f>
        <v>0.84615384615384615</v>
      </c>
      <c r="Q226" s="104">
        <f>D227/D226</f>
        <v>0.71794871794871795</v>
      </c>
      <c r="R226" s="104">
        <f>C227/C226</f>
        <v>0.65853658536585369</v>
      </c>
      <c r="S226" s="104">
        <f>B227/B226</f>
        <v>0.75609756097560976</v>
      </c>
      <c r="T226" s="102">
        <f>G228/G226</f>
        <v>0.76</v>
      </c>
      <c r="U226" s="102">
        <f>F228/F226</f>
        <v>0.69387755102040816</v>
      </c>
      <c r="V226" s="102">
        <f>E228/E226</f>
        <v>0.82051282051282048</v>
      </c>
      <c r="W226" s="102">
        <f>D228/D226</f>
        <v>0.71794871794871795</v>
      </c>
      <c r="X226" s="102">
        <f>C228/C226</f>
        <v>0.6097560975609756</v>
      </c>
      <c r="Y226" s="102">
        <f>B228/B226</f>
        <v>0.70731707317073167</v>
      </c>
      <c r="Z226" s="100">
        <f>(G227+G231+G232)/G226</f>
        <v>0.88</v>
      </c>
      <c r="AA226" s="100">
        <f>(F227+F231+F232)/F226</f>
        <v>0.8571428571428571</v>
      </c>
      <c r="AB226" s="100">
        <f>(E227+E231+E232)/E226</f>
        <v>0.89743589743589747</v>
      </c>
      <c r="AC226" s="100">
        <f>(D227+D231+D232)/D226</f>
        <v>0.87179487179487181</v>
      </c>
      <c r="AD226" s="100">
        <f>(C227+C231+C232)/C226</f>
        <v>0.80487804878048785</v>
      </c>
      <c r="AE226" s="100">
        <f>(B227+B231+B232)/B226</f>
        <v>0.80487804878048785</v>
      </c>
    </row>
    <row r="227" spans="1:31" ht="14.25" customHeight="1" x14ac:dyDescent="0.25">
      <c r="A227" s="53" t="s">
        <v>35</v>
      </c>
      <c r="B227" s="44">
        <v>31</v>
      </c>
      <c r="C227" s="44">
        <v>27</v>
      </c>
      <c r="D227" s="44">
        <v>28</v>
      </c>
      <c r="E227" s="44">
        <v>33</v>
      </c>
      <c r="F227" s="44">
        <v>35</v>
      </c>
      <c r="G227" s="44">
        <v>39</v>
      </c>
    </row>
    <row r="228" spans="1:31" ht="14.25" customHeight="1" x14ac:dyDescent="0.25">
      <c r="A228" s="53" t="s">
        <v>35</v>
      </c>
      <c r="B228" s="46">
        <v>29</v>
      </c>
      <c r="C228" s="46">
        <v>25</v>
      </c>
      <c r="D228" s="46">
        <v>28</v>
      </c>
      <c r="E228" s="46">
        <v>32</v>
      </c>
      <c r="F228" s="46">
        <v>34</v>
      </c>
      <c r="G228" s="46">
        <v>38</v>
      </c>
    </row>
    <row r="229" spans="1:31" ht="14.25" customHeight="1" x14ac:dyDescent="0.25">
      <c r="A229" s="53" t="s">
        <v>35</v>
      </c>
      <c r="B229" s="47">
        <v>33</v>
      </c>
      <c r="C229" s="47">
        <v>32</v>
      </c>
      <c r="D229" s="47">
        <v>31</v>
      </c>
      <c r="E229" s="47">
        <v>33</v>
      </c>
      <c r="F229" s="47">
        <v>41</v>
      </c>
      <c r="G229" s="47">
        <v>45</v>
      </c>
    </row>
    <row r="230" spans="1:31" ht="14.25" customHeight="1" x14ac:dyDescent="0.25">
      <c r="A230" s="53" t="s">
        <v>35</v>
      </c>
      <c r="B230" s="46">
        <v>8</v>
      </c>
      <c r="C230" s="46">
        <v>8</v>
      </c>
      <c r="D230" s="46">
        <v>5</v>
      </c>
      <c r="E230" s="46">
        <v>4</v>
      </c>
      <c r="F230" s="46">
        <v>7</v>
      </c>
      <c r="G230" s="46">
        <v>6</v>
      </c>
    </row>
    <row r="231" spans="1:31" ht="14.25" customHeight="1" x14ac:dyDescent="0.25">
      <c r="A231" s="53" t="s">
        <v>35</v>
      </c>
      <c r="B231" s="46">
        <v>0</v>
      </c>
      <c r="C231" s="46">
        <v>0</v>
      </c>
      <c r="D231" s="46">
        <v>0</v>
      </c>
      <c r="E231" s="46">
        <v>1</v>
      </c>
      <c r="F231" s="46">
        <v>0</v>
      </c>
      <c r="G231" s="46">
        <v>0</v>
      </c>
    </row>
    <row r="232" spans="1:31" ht="14.25" customHeight="1" x14ac:dyDescent="0.25">
      <c r="A232" s="53" t="s">
        <v>35</v>
      </c>
      <c r="B232" s="49">
        <v>2</v>
      </c>
      <c r="C232" s="49">
        <v>6</v>
      </c>
      <c r="D232" s="49">
        <v>6</v>
      </c>
      <c r="E232" s="49">
        <v>1</v>
      </c>
      <c r="F232" s="49">
        <v>7</v>
      </c>
      <c r="G232" s="49">
        <v>5</v>
      </c>
    </row>
    <row r="233" spans="1:31" ht="14.25" customHeight="1" thickBot="1" x14ac:dyDescent="0.3">
      <c r="A233" s="53" t="s">
        <v>117</v>
      </c>
      <c r="B233" s="40" t="s">
        <v>126</v>
      </c>
      <c r="C233" s="40" t="s">
        <v>108</v>
      </c>
      <c r="D233" s="40" t="s">
        <v>106</v>
      </c>
      <c r="E233" s="40" t="s">
        <v>103</v>
      </c>
      <c r="F233" s="40" t="s">
        <v>104</v>
      </c>
      <c r="G233" s="40" t="s">
        <v>86</v>
      </c>
    </row>
    <row r="234" spans="1:31" ht="14.25" customHeight="1" x14ac:dyDescent="0.25">
      <c r="A234" s="53" t="s">
        <v>117</v>
      </c>
      <c r="B234" s="42">
        <v>279</v>
      </c>
      <c r="C234" s="42">
        <v>198</v>
      </c>
      <c r="D234" s="42">
        <v>246</v>
      </c>
      <c r="E234" s="42">
        <v>240</v>
      </c>
      <c r="F234" s="42">
        <v>234</v>
      </c>
      <c r="G234" s="42">
        <v>229</v>
      </c>
      <c r="H234" s="106">
        <f>((G235+G240)/G234)</f>
        <v>0.6026200873362445</v>
      </c>
      <c r="I234" s="106">
        <f>((F235+F240)/F234)</f>
        <v>0.66239316239316237</v>
      </c>
      <c r="J234" s="106">
        <f>((E235+E240)/E234)</f>
        <v>0.57916666666666672</v>
      </c>
      <c r="K234" s="106">
        <f>((D235+D240)/D234)</f>
        <v>0.69918699186991873</v>
      </c>
      <c r="L234" s="106">
        <f>((C235+C240)/C234)</f>
        <v>0.53030303030303028</v>
      </c>
      <c r="M234" s="106">
        <f>((B235+B240)/B234)</f>
        <v>0.62007168458781359</v>
      </c>
      <c r="N234" s="104">
        <f>G235/G234</f>
        <v>0.35807860262008734</v>
      </c>
      <c r="O234" s="104">
        <f>F235/F234</f>
        <v>0.47435897435897434</v>
      </c>
      <c r="P234" s="104">
        <f>E235/E234</f>
        <v>0.3</v>
      </c>
      <c r="Q234" s="104">
        <f>D235/D234</f>
        <v>0.46747967479674796</v>
      </c>
      <c r="R234" s="104">
        <f>C235/C234</f>
        <v>0.38383838383838381</v>
      </c>
      <c r="S234" s="104">
        <f>B235/B234</f>
        <v>0.58422939068100355</v>
      </c>
      <c r="T234" s="102">
        <f>G236/G234</f>
        <v>0.24454148471615719</v>
      </c>
      <c r="U234" s="102">
        <f>F236/F234</f>
        <v>0.36752136752136755</v>
      </c>
      <c r="V234" s="102">
        <f>E236/E234</f>
        <v>0.21249999999999999</v>
      </c>
      <c r="W234" s="102">
        <f>D236/D234</f>
        <v>0.38211382113821141</v>
      </c>
      <c r="X234" s="102">
        <f>C236/C234</f>
        <v>0.31818181818181818</v>
      </c>
      <c r="Y234" s="102">
        <f>B236/B234</f>
        <v>0.5053763440860215</v>
      </c>
      <c r="Z234" s="100">
        <f>(G235+G239+G240)/G234</f>
        <v>0.61572052401746724</v>
      </c>
      <c r="AA234" s="100">
        <f>(F235+F239+F240)/F234</f>
        <v>0.70512820512820518</v>
      </c>
      <c r="AB234" s="100">
        <f>(E235+E239+E240)/E234</f>
        <v>0.61250000000000004</v>
      </c>
      <c r="AC234" s="100">
        <f>(D235+D239+D240)/D234</f>
        <v>0.72764227642276424</v>
      </c>
      <c r="AD234" s="100">
        <f>(C235+C239+C240)/C234</f>
        <v>0.64646464646464652</v>
      </c>
      <c r="AE234" s="100">
        <f>(B235+B239+B240)/B234</f>
        <v>0.70250896057347667</v>
      </c>
    </row>
    <row r="235" spans="1:31" ht="14.25" customHeight="1" x14ac:dyDescent="0.25">
      <c r="A235" s="53" t="s">
        <v>117</v>
      </c>
      <c r="B235" s="44">
        <v>163</v>
      </c>
      <c r="C235" s="44">
        <v>76</v>
      </c>
      <c r="D235" s="44">
        <v>115</v>
      </c>
      <c r="E235" s="44">
        <v>72</v>
      </c>
      <c r="F235" s="44">
        <v>111</v>
      </c>
      <c r="G235" s="44">
        <v>82</v>
      </c>
    </row>
    <row r="236" spans="1:31" ht="14.25" customHeight="1" x14ac:dyDescent="0.25">
      <c r="A236" s="53" t="s">
        <v>117</v>
      </c>
      <c r="B236" s="46">
        <v>141</v>
      </c>
      <c r="C236" s="46">
        <v>63</v>
      </c>
      <c r="D236" s="46">
        <v>94</v>
      </c>
      <c r="E236" s="46">
        <v>51</v>
      </c>
      <c r="F236" s="46">
        <v>86</v>
      </c>
      <c r="G236" s="46">
        <v>56</v>
      </c>
    </row>
    <row r="237" spans="1:31" ht="14.25" customHeight="1" x14ac:dyDescent="0.25">
      <c r="A237" s="53" t="s">
        <v>117</v>
      </c>
      <c r="B237" s="47">
        <v>209</v>
      </c>
      <c r="C237" s="47">
        <v>133</v>
      </c>
      <c r="D237" s="47">
        <v>171</v>
      </c>
      <c r="E237" s="47">
        <v>156</v>
      </c>
      <c r="F237" s="47">
        <v>158</v>
      </c>
      <c r="G237" s="47">
        <v>152</v>
      </c>
    </row>
    <row r="238" spans="1:31" ht="14.25" customHeight="1" x14ac:dyDescent="0.25">
      <c r="A238" s="53" t="s">
        <v>117</v>
      </c>
      <c r="B238" s="46">
        <v>83</v>
      </c>
      <c r="C238" s="46">
        <v>70</v>
      </c>
      <c r="D238" s="46">
        <v>67</v>
      </c>
      <c r="E238" s="46">
        <v>91</v>
      </c>
      <c r="F238" s="46">
        <v>69</v>
      </c>
      <c r="G238" s="46">
        <v>88</v>
      </c>
    </row>
    <row r="239" spans="1:31" ht="14.25" customHeight="1" x14ac:dyDescent="0.25">
      <c r="A239" s="53" t="s">
        <v>117</v>
      </c>
      <c r="B239" s="46">
        <v>23</v>
      </c>
      <c r="C239" s="46">
        <v>23</v>
      </c>
      <c r="D239" s="46">
        <v>7</v>
      </c>
      <c r="E239" s="46">
        <v>8</v>
      </c>
      <c r="F239" s="46">
        <v>10</v>
      </c>
      <c r="G239" s="46">
        <v>3</v>
      </c>
    </row>
    <row r="240" spans="1:31" ht="14.25" customHeight="1" thickBot="1" x14ac:dyDescent="0.3">
      <c r="A240" s="53" t="s">
        <v>117</v>
      </c>
      <c r="B240" s="49">
        <v>10</v>
      </c>
      <c r="C240" s="49">
        <v>29</v>
      </c>
      <c r="D240" s="49">
        <v>57</v>
      </c>
      <c r="E240" s="49">
        <v>67</v>
      </c>
      <c r="F240" s="49">
        <v>44</v>
      </c>
      <c r="G240" s="49">
        <v>56</v>
      </c>
    </row>
    <row r="241" spans="1:31" ht="14.25" customHeight="1" x14ac:dyDescent="0.25">
      <c r="A241" s="53"/>
      <c r="B241" s="80" t="s">
        <v>68</v>
      </c>
      <c r="C241" s="80" t="s">
        <v>3</v>
      </c>
      <c r="D241" s="80" t="s">
        <v>69</v>
      </c>
      <c r="E241" s="80" t="s">
        <v>2</v>
      </c>
      <c r="F241" s="80" t="s">
        <v>9</v>
      </c>
      <c r="G241" s="80" t="s">
        <v>1</v>
      </c>
    </row>
    <row r="242" spans="1:31" ht="14.25" customHeight="1" thickBot="1" x14ac:dyDescent="0.3">
      <c r="A242" s="53" t="s">
        <v>36</v>
      </c>
      <c r="B242" s="82" t="s">
        <v>126</v>
      </c>
      <c r="C242" s="82" t="s">
        <v>108</v>
      </c>
      <c r="D242" s="82" t="s">
        <v>106</v>
      </c>
      <c r="E242" s="82" t="s">
        <v>103</v>
      </c>
      <c r="F242" s="82" t="s">
        <v>104</v>
      </c>
      <c r="G242" s="82" t="s">
        <v>86</v>
      </c>
    </row>
    <row r="243" spans="1:31" ht="14.25" customHeight="1" x14ac:dyDescent="0.25">
      <c r="A243" s="53" t="s">
        <v>36</v>
      </c>
      <c r="B243" s="84">
        <v>43</v>
      </c>
      <c r="C243" s="84">
        <v>41</v>
      </c>
      <c r="D243" s="84">
        <v>42</v>
      </c>
      <c r="E243" s="84">
        <v>41</v>
      </c>
      <c r="F243" s="84">
        <v>42</v>
      </c>
      <c r="G243" s="84">
        <v>39</v>
      </c>
      <c r="H243" s="106">
        <f>((G244+G249)/G243)</f>
        <v>0.74358974358974361</v>
      </c>
      <c r="I243" s="106">
        <f>((F244+F249)/F243)</f>
        <v>0.7142857142857143</v>
      </c>
      <c r="J243" s="106">
        <f>((E244+E249)/E243)</f>
        <v>0.63414634146341464</v>
      </c>
      <c r="K243" s="106">
        <f>((D244+D249)/D243)</f>
        <v>0.7142857142857143</v>
      </c>
      <c r="L243" s="106">
        <f>((C244+C249)/C243)</f>
        <v>0.58536585365853655</v>
      </c>
      <c r="M243" s="106">
        <f>((B244+B249)/B243)</f>
        <v>0.86046511627906974</v>
      </c>
      <c r="N243" s="104">
        <f>G244/G243</f>
        <v>0.5641025641025641</v>
      </c>
      <c r="O243" s="104">
        <f>F244/F243</f>
        <v>0.42857142857142855</v>
      </c>
      <c r="P243" s="104">
        <f>E244/E243</f>
        <v>0.24390243902439024</v>
      </c>
      <c r="Q243" s="104">
        <f>D244/D243</f>
        <v>0.33333333333333331</v>
      </c>
      <c r="R243" s="104">
        <f>C244/C243</f>
        <v>0.48780487804878048</v>
      </c>
      <c r="S243" s="104">
        <f>B244/B243</f>
        <v>0.76744186046511631</v>
      </c>
      <c r="T243" s="102">
        <f>G245/G243</f>
        <v>0.46153846153846156</v>
      </c>
      <c r="U243" s="102">
        <f>F245/F243</f>
        <v>0.38095238095238093</v>
      </c>
      <c r="V243" s="102">
        <f>E245/E243</f>
        <v>0.14634146341463414</v>
      </c>
      <c r="W243" s="102">
        <f>D245/D243</f>
        <v>0.33333333333333331</v>
      </c>
      <c r="X243" s="102">
        <f>C245/C243</f>
        <v>0.41463414634146339</v>
      </c>
      <c r="Y243" s="102">
        <f>B245/B243</f>
        <v>0.69767441860465118</v>
      </c>
      <c r="Z243" s="100">
        <f>(G244+G248+G249)/G243</f>
        <v>0.74358974358974361</v>
      </c>
      <c r="AA243" s="100">
        <f>(F244+F248+F249)/F243</f>
        <v>0.73809523809523814</v>
      </c>
      <c r="AB243" s="100">
        <f>(E244+E248+E249)/E243</f>
        <v>0.68292682926829273</v>
      </c>
      <c r="AC243" s="100">
        <f>(D244+D248+D249)/D243</f>
        <v>0.76190476190476186</v>
      </c>
      <c r="AD243" s="100">
        <f>(C244+C248+C249)/C243</f>
        <v>0.63414634146341464</v>
      </c>
      <c r="AE243" s="100">
        <f>(B244+B248+B249)/B243</f>
        <v>0.86046511627906974</v>
      </c>
    </row>
    <row r="244" spans="1:31" ht="14.25" customHeight="1" x14ac:dyDescent="0.25">
      <c r="A244" s="53" t="s">
        <v>36</v>
      </c>
      <c r="B244" s="86">
        <v>33</v>
      </c>
      <c r="C244" s="86">
        <v>20</v>
      </c>
      <c r="D244" s="86">
        <v>14</v>
      </c>
      <c r="E244" s="86">
        <v>10</v>
      </c>
      <c r="F244" s="86">
        <v>18</v>
      </c>
      <c r="G244" s="86">
        <v>22</v>
      </c>
    </row>
    <row r="245" spans="1:31" ht="14.25" customHeight="1" x14ac:dyDescent="0.25">
      <c r="A245" s="53" t="s">
        <v>36</v>
      </c>
      <c r="B245" s="88">
        <v>30</v>
      </c>
      <c r="C245" s="88">
        <v>17</v>
      </c>
      <c r="D245" s="88">
        <v>14</v>
      </c>
      <c r="E245" s="88">
        <v>6</v>
      </c>
      <c r="F245" s="88">
        <v>16</v>
      </c>
      <c r="G245" s="88">
        <v>18</v>
      </c>
    </row>
    <row r="246" spans="1:31" ht="14.25" customHeight="1" x14ac:dyDescent="0.25">
      <c r="A246" s="53" t="s">
        <v>36</v>
      </c>
      <c r="B246" s="89">
        <v>39</v>
      </c>
      <c r="C246" s="89">
        <v>33</v>
      </c>
      <c r="D246" s="89">
        <v>35</v>
      </c>
      <c r="E246" s="89">
        <v>32</v>
      </c>
      <c r="F246" s="89">
        <v>28</v>
      </c>
      <c r="G246" s="89">
        <v>28</v>
      </c>
    </row>
    <row r="247" spans="1:31" ht="14.25" customHeight="1" x14ac:dyDescent="0.25">
      <c r="A247" s="53" t="s">
        <v>36</v>
      </c>
      <c r="B247" s="88">
        <v>6</v>
      </c>
      <c r="C247" s="88">
        <v>15</v>
      </c>
      <c r="D247" s="88">
        <v>10</v>
      </c>
      <c r="E247" s="88">
        <v>13</v>
      </c>
      <c r="F247" s="88">
        <v>11</v>
      </c>
      <c r="G247" s="88">
        <v>10</v>
      </c>
    </row>
    <row r="248" spans="1:31" ht="14.25" customHeight="1" x14ac:dyDescent="0.25">
      <c r="A248" s="53" t="s">
        <v>36</v>
      </c>
      <c r="B248" s="88">
        <v>0</v>
      </c>
      <c r="C248" s="88">
        <v>2</v>
      </c>
      <c r="D248" s="88">
        <v>2</v>
      </c>
      <c r="E248" s="88">
        <v>2</v>
      </c>
      <c r="F248" s="88">
        <v>1</v>
      </c>
      <c r="G248" s="88">
        <v>0</v>
      </c>
    </row>
    <row r="249" spans="1:31" ht="14.25" customHeight="1" thickBot="1" x14ac:dyDescent="0.3">
      <c r="A249" s="53" t="s">
        <v>36</v>
      </c>
      <c r="B249" s="91">
        <v>4</v>
      </c>
      <c r="C249" s="91">
        <v>4</v>
      </c>
      <c r="D249" s="91">
        <v>16</v>
      </c>
      <c r="E249" s="91">
        <v>16</v>
      </c>
      <c r="F249" s="91">
        <v>12</v>
      </c>
      <c r="G249" s="91">
        <v>7</v>
      </c>
    </row>
    <row r="250" spans="1:31" ht="14.25" customHeight="1" x14ac:dyDescent="0.25">
      <c r="A250" s="53"/>
      <c r="B250" s="80" t="s">
        <v>4</v>
      </c>
      <c r="C250" s="80" t="s">
        <v>3</v>
      </c>
      <c r="D250" s="80" t="s">
        <v>2</v>
      </c>
      <c r="E250" s="80" t="s">
        <v>1</v>
      </c>
      <c r="F250" s="80" t="s">
        <v>0</v>
      </c>
      <c r="G250" s="80" t="s">
        <v>13</v>
      </c>
    </row>
    <row r="251" spans="1:31" ht="14.25" customHeight="1" thickBot="1" x14ac:dyDescent="0.3">
      <c r="A251" s="53" t="s">
        <v>37</v>
      </c>
      <c r="B251" s="82" t="s">
        <v>126</v>
      </c>
      <c r="C251" s="82" t="s">
        <v>103</v>
      </c>
      <c r="D251" s="82" t="s">
        <v>86</v>
      </c>
      <c r="E251" s="82" t="s">
        <v>67</v>
      </c>
      <c r="F251" s="82" t="s">
        <v>68</v>
      </c>
      <c r="G251" s="82" t="s">
        <v>69</v>
      </c>
    </row>
    <row r="252" spans="1:31" ht="14.25" customHeight="1" x14ac:dyDescent="0.25">
      <c r="A252" s="53" t="s">
        <v>37</v>
      </c>
      <c r="B252" s="84">
        <v>39</v>
      </c>
      <c r="C252" s="84">
        <v>37</v>
      </c>
      <c r="D252" s="84">
        <v>37</v>
      </c>
      <c r="E252" s="84">
        <v>39</v>
      </c>
      <c r="F252" s="84">
        <v>40</v>
      </c>
      <c r="G252" s="84">
        <v>40</v>
      </c>
      <c r="H252" s="106">
        <f>((G253+G258)/G252)</f>
        <v>0.7</v>
      </c>
      <c r="I252" s="106">
        <f>((F253+F258)/F252)</f>
        <v>0.57499999999999996</v>
      </c>
      <c r="J252" s="106">
        <f>((E253+E258)/E252)</f>
        <v>0.61538461538461542</v>
      </c>
      <c r="K252" s="106">
        <f>((D253+D258)/D252)</f>
        <v>0.72972972972972971</v>
      </c>
      <c r="L252" s="106">
        <f>((C253+C258)/C252)</f>
        <v>0.45945945945945948</v>
      </c>
      <c r="M252" s="106">
        <f>((B253+B258)/B252)</f>
        <v>0.48717948717948717</v>
      </c>
      <c r="N252" s="104">
        <f>G253/G252</f>
        <v>0.35</v>
      </c>
      <c r="O252" s="104">
        <f>F253/F252</f>
        <v>0.125</v>
      </c>
      <c r="P252" s="104">
        <f>E253/E252</f>
        <v>0.30769230769230771</v>
      </c>
      <c r="Q252" s="104">
        <f>D253/D252</f>
        <v>0.40540540540540543</v>
      </c>
      <c r="R252" s="104">
        <f>C253/C252</f>
        <v>0.3783783783783784</v>
      </c>
      <c r="S252" s="104">
        <f>B253/B252</f>
        <v>0.46153846153846156</v>
      </c>
      <c r="T252" s="102">
        <f>G254/G252</f>
        <v>0.125</v>
      </c>
      <c r="U252" s="102">
        <f>F254/F252</f>
        <v>7.4999999999999997E-2</v>
      </c>
      <c r="V252" s="102">
        <f>E254/E252</f>
        <v>0.30769230769230771</v>
      </c>
      <c r="W252" s="102">
        <f>D254/D252</f>
        <v>0.27027027027027029</v>
      </c>
      <c r="X252" s="102">
        <f>C254/C252</f>
        <v>0.27027027027027029</v>
      </c>
      <c r="Y252" s="102">
        <f>B254/B252</f>
        <v>0.38461538461538464</v>
      </c>
      <c r="Z252" s="100">
        <f>(G253+G257+G258)/G252</f>
        <v>0.7</v>
      </c>
      <c r="AA252" s="100">
        <f>(F253+F257+F258)/F252</f>
        <v>0.57499999999999996</v>
      </c>
      <c r="AB252" s="100">
        <f>(E253+E257+E258)/E252</f>
        <v>0.61538461538461542</v>
      </c>
      <c r="AC252" s="100">
        <f>(D253+D257+D258)/D252</f>
        <v>0.7567567567567568</v>
      </c>
      <c r="AD252" s="100">
        <f>(C253+C257+C258)/C252</f>
        <v>0.45945945945945948</v>
      </c>
      <c r="AE252" s="100">
        <f>(B253+B257+B258)/B252</f>
        <v>0.64102564102564108</v>
      </c>
    </row>
    <row r="253" spans="1:31" ht="14.25" customHeight="1" x14ac:dyDescent="0.25">
      <c r="A253" s="53" t="s">
        <v>37</v>
      </c>
      <c r="B253" s="86">
        <v>18</v>
      </c>
      <c r="C253" s="86">
        <v>14</v>
      </c>
      <c r="D253" s="86">
        <v>15</v>
      </c>
      <c r="E253" s="86">
        <v>12</v>
      </c>
      <c r="F253" s="86">
        <v>5</v>
      </c>
      <c r="G253" s="86">
        <v>14</v>
      </c>
    </row>
    <row r="254" spans="1:31" ht="14.25" customHeight="1" x14ac:dyDescent="0.25">
      <c r="A254" s="53" t="s">
        <v>37</v>
      </c>
      <c r="B254" s="88">
        <v>15</v>
      </c>
      <c r="C254" s="88">
        <v>10</v>
      </c>
      <c r="D254" s="88">
        <v>10</v>
      </c>
      <c r="E254" s="88">
        <v>12</v>
      </c>
      <c r="F254" s="88">
        <v>3</v>
      </c>
      <c r="G254" s="88">
        <v>5</v>
      </c>
    </row>
    <row r="255" spans="1:31" ht="14.25" customHeight="1" x14ac:dyDescent="0.25">
      <c r="A255" s="53" t="s">
        <v>37</v>
      </c>
      <c r="B255" s="89">
        <v>24</v>
      </c>
      <c r="C255" s="89">
        <v>27</v>
      </c>
      <c r="D255" s="89">
        <v>33</v>
      </c>
      <c r="E255" s="89">
        <v>28</v>
      </c>
      <c r="F255" s="89">
        <v>28</v>
      </c>
      <c r="G255" s="89">
        <v>30</v>
      </c>
    </row>
    <row r="256" spans="1:31" ht="14.25" customHeight="1" x14ac:dyDescent="0.25">
      <c r="A256" s="53" t="s">
        <v>37</v>
      </c>
      <c r="B256" s="88">
        <v>14</v>
      </c>
      <c r="C256" s="88">
        <v>20</v>
      </c>
      <c r="D256" s="88">
        <v>9</v>
      </c>
      <c r="E256" s="88">
        <v>15</v>
      </c>
      <c r="F256" s="88">
        <v>17</v>
      </c>
      <c r="G256" s="88">
        <v>12</v>
      </c>
    </row>
    <row r="257" spans="1:31" ht="14.25" customHeight="1" x14ac:dyDescent="0.25">
      <c r="A257" s="53" t="s">
        <v>37</v>
      </c>
      <c r="B257" s="88">
        <v>6</v>
      </c>
      <c r="C257" s="88">
        <v>0</v>
      </c>
      <c r="D257" s="88">
        <v>1</v>
      </c>
      <c r="E257" s="88">
        <v>0</v>
      </c>
      <c r="F257" s="88">
        <v>0</v>
      </c>
      <c r="G257" s="88">
        <v>0</v>
      </c>
    </row>
    <row r="258" spans="1:31" ht="14.25" customHeight="1" thickBot="1" x14ac:dyDescent="0.3">
      <c r="A258" s="53" t="s">
        <v>37</v>
      </c>
      <c r="B258" s="91">
        <v>1</v>
      </c>
      <c r="C258" s="91">
        <v>3</v>
      </c>
      <c r="D258" s="91">
        <v>12</v>
      </c>
      <c r="E258" s="91">
        <v>12</v>
      </c>
      <c r="F258" s="91">
        <v>18</v>
      </c>
      <c r="G258" s="91">
        <v>14</v>
      </c>
    </row>
    <row r="259" spans="1:31" ht="14.25" customHeight="1" x14ac:dyDescent="0.25">
      <c r="A259" s="53"/>
      <c r="B259" s="80" t="s">
        <v>4</v>
      </c>
      <c r="C259" s="80" t="s">
        <v>68</v>
      </c>
      <c r="D259" s="80" t="s">
        <v>3</v>
      </c>
      <c r="E259" s="80" t="s">
        <v>69</v>
      </c>
      <c r="F259" s="80" t="s">
        <v>2</v>
      </c>
      <c r="G259" s="80" t="s">
        <v>9</v>
      </c>
    </row>
    <row r="260" spans="1:31" ht="14.25" customHeight="1" thickBot="1" x14ac:dyDescent="0.3">
      <c r="A260" s="53" t="s">
        <v>38</v>
      </c>
      <c r="B260" s="82" t="s">
        <v>126</v>
      </c>
      <c r="C260" s="82" t="s">
        <v>108</v>
      </c>
      <c r="D260" s="82" t="s">
        <v>106</v>
      </c>
      <c r="E260" s="82" t="s">
        <v>103</v>
      </c>
      <c r="F260" s="82" t="s">
        <v>104</v>
      </c>
      <c r="G260" s="82" t="s">
        <v>86</v>
      </c>
    </row>
    <row r="261" spans="1:31" ht="14.25" customHeight="1" x14ac:dyDescent="0.25">
      <c r="A261" s="53" t="s">
        <v>38</v>
      </c>
      <c r="B261" s="84">
        <v>41</v>
      </c>
      <c r="C261" s="84">
        <v>40</v>
      </c>
      <c r="D261" s="84">
        <v>40</v>
      </c>
      <c r="E261" s="84">
        <v>41</v>
      </c>
      <c r="F261" s="84">
        <v>40</v>
      </c>
      <c r="G261" s="84">
        <v>40</v>
      </c>
      <c r="H261" s="106">
        <f>((G262+G267)/G261)</f>
        <v>0.55000000000000004</v>
      </c>
      <c r="I261" s="106">
        <f>((F262+F267)/F261)</f>
        <v>0.625</v>
      </c>
      <c r="J261" s="106">
        <f>((E262+E267)/E261)</f>
        <v>0.58536585365853655</v>
      </c>
      <c r="K261" s="106">
        <f>((D262+D267)/D261)</f>
        <v>0.7</v>
      </c>
      <c r="L261" s="106">
        <f>((C262+C267)/C261)</f>
        <v>0.625</v>
      </c>
      <c r="M261" s="106">
        <f>((B262+B267)/B261)</f>
        <v>0.63414634146341464</v>
      </c>
      <c r="N261" s="104">
        <f>G262/G261</f>
        <v>0.4</v>
      </c>
      <c r="O261" s="104">
        <f>F262/F261</f>
        <v>0.57499999999999996</v>
      </c>
      <c r="P261" s="104">
        <f>E262/E261</f>
        <v>0.31707317073170732</v>
      </c>
      <c r="Q261" s="104">
        <f>D262/D261</f>
        <v>0.6</v>
      </c>
      <c r="R261" s="104">
        <f>C262/C261</f>
        <v>0.47499999999999998</v>
      </c>
      <c r="S261" s="104">
        <f>B262/B261</f>
        <v>0.63414634146341464</v>
      </c>
      <c r="T261" s="102">
        <f>G263/G261</f>
        <v>0.17499999999999999</v>
      </c>
      <c r="U261" s="102">
        <f>F263/F261</f>
        <v>0.3</v>
      </c>
      <c r="V261" s="102">
        <f>E263/E261</f>
        <v>0.24390243902439024</v>
      </c>
      <c r="W261" s="102">
        <f>D263/D261</f>
        <v>0.42499999999999999</v>
      </c>
      <c r="X261" s="102">
        <f>C263/C261</f>
        <v>0.375</v>
      </c>
      <c r="Y261" s="102">
        <f>B263/B261</f>
        <v>0.43902439024390244</v>
      </c>
      <c r="Z261" s="100">
        <f>(G262+G266+G267)/G261</f>
        <v>0.55000000000000004</v>
      </c>
      <c r="AA261" s="100">
        <f>(F262+F266+F267)/F261</f>
        <v>0.65</v>
      </c>
      <c r="AB261" s="100">
        <f>(E262+E266+E267)/E261</f>
        <v>0.63414634146341464</v>
      </c>
      <c r="AC261" s="100">
        <f>(D262+D266+D267)/D261</f>
        <v>0.72499999999999998</v>
      </c>
      <c r="AD261" s="100">
        <f>(C262+C266+C267)/C261</f>
        <v>0.65</v>
      </c>
      <c r="AE261" s="100">
        <f>(B262+B266+B267)/B261</f>
        <v>0.65853658536585369</v>
      </c>
    </row>
    <row r="262" spans="1:31" ht="14.25" customHeight="1" x14ac:dyDescent="0.25">
      <c r="A262" s="53" t="s">
        <v>38</v>
      </c>
      <c r="B262" s="86">
        <v>26</v>
      </c>
      <c r="C262" s="86">
        <v>19</v>
      </c>
      <c r="D262" s="86">
        <v>24</v>
      </c>
      <c r="E262" s="86">
        <v>13</v>
      </c>
      <c r="F262" s="86">
        <v>23</v>
      </c>
      <c r="G262" s="86">
        <v>16</v>
      </c>
    </row>
    <row r="263" spans="1:31" ht="14.25" customHeight="1" x14ac:dyDescent="0.25">
      <c r="A263" s="53" t="s">
        <v>38</v>
      </c>
      <c r="B263" s="88">
        <v>18</v>
      </c>
      <c r="C263" s="88">
        <v>15</v>
      </c>
      <c r="D263" s="88">
        <v>17</v>
      </c>
      <c r="E263" s="88">
        <v>10</v>
      </c>
      <c r="F263" s="88">
        <v>12</v>
      </c>
      <c r="G263" s="88">
        <v>7</v>
      </c>
    </row>
    <row r="264" spans="1:31" ht="14.25" customHeight="1" x14ac:dyDescent="0.25">
      <c r="A264" s="53" t="s">
        <v>38</v>
      </c>
      <c r="B264" s="89">
        <v>31</v>
      </c>
      <c r="C264" s="89">
        <v>30</v>
      </c>
      <c r="D264" s="89">
        <v>28</v>
      </c>
      <c r="E264" s="89">
        <v>31</v>
      </c>
      <c r="F264" s="89">
        <v>31</v>
      </c>
      <c r="G264" s="89">
        <v>30</v>
      </c>
    </row>
    <row r="265" spans="1:31" ht="14.25" customHeight="1" x14ac:dyDescent="0.25">
      <c r="A265" s="53" t="s">
        <v>38</v>
      </c>
      <c r="B265" s="88">
        <v>14</v>
      </c>
      <c r="C265" s="88">
        <v>14</v>
      </c>
      <c r="D265" s="88">
        <v>11</v>
      </c>
      <c r="E265" s="88">
        <v>15</v>
      </c>
      <c r="F265" s="88">
        <v>14</v>
      </c>
      <c r="G265" s="88">
        <v>18</v>
      </c>
    </row>
    <row r="266" spans="1:31" ht="14.25" customHeight="1" x14ac:dyDescent="0.25">
      <c r="A266" s="53" t="s">
        <v>38</v>
      </c>
      <c r="B266" s="88">
        <v>1</v>
      </c>
      <c r="C266" s="88">
        <v>1</v>
      </c>
      <c r="D266" s="88">
        <v>1</v>
      </c>
      <c r="E266" s="88">
        <v>2</v>
      </c>
      <c r="F266" s="88">
        <v>1</v>
      </c>
      <c r="G266" s="88">
        <v>0</v>
      </c>
    </row>
    <row r="267" spans="1:31" ht="14.25" customHeight="1" thickBot="1" x14ac:dyDescent="0.3">
      <c r="A267" s="53" t="s">
        <v>38</v>
      </c>
      <c r="B267" s="91">
        <v>0</v>
      </c>
      <c r="C267" s="91">
        <v>6</v>
      </c>
      <c r="D267" s="91">
        <v>4</v>
      </c>
      <c r="E267" s="91">
        <v>11</v>
      </c>
      <c r="F267" s="91">
        <v>2</v>
      </c>
      <c r="G267" s="91">
        <v>6</v>
      </c>
    </row>
    <row r="268" spans="1:31" ht="14.25" customHeight="1" x14ac:dyDescent="0.25">
      <c r="A268" s="53"/>
      <c r="B268" s="80" t="s">
        <v>4</v>
      </c>
      <c r="C268" s="80" t="s">
        <v>68</v>
      </c>
      <c r="D268" s="80" t="s">
        <v>3</v>
      </c>
      <c r="E268" s="80" t="s">
        <v>69</v>
      </c>
      <c r="F268" s="80" t="s">
        <v>2</v>
      </c>
      <c r="G268" s="80" t="s">
        <v>9</v>
      </c>
    </row>
    <row r="269" spans="1:31" ht="14.25" customHeight="1" thickBot="1" x14ac:dyDescent="0.3">
      <c r="A269" s="53" t="s">
        <v>39</v>
      </c>
      <c r="B269" s="82" t="s">
        <v>126</v>
      </c>
      <c r="C269" s="82" t="s">
        <v>108</v>
      </c>
      <c r="D269" s="82" t="s">
        <v>106</v>
      </c>
      <c r="E269" s="82" t="s">
        <v>103</v>
      </c>
      <c r="F269" s="82" t="s">
        <v>104</v>
      </c>
      <c r="G269" s="82" t="s">
        <v>86</v>
      </c>
    </row>
    <row r="270" spans="1:31" ht="14.25" customHeight="1" x14ac:dyDescent="0.25">
      <c r="A270" s="53" t="s">
        <v>39</v>
      </c>
      <c r="B270" s="84">
        <v>40</v>
      </c>
      <c r="C270" s="84">
        <v>40</v>
      </c>
      <c r="D270" s="84">
        <v>42</v>
      </c>
      <c r="E270" s="84">
        <v>40</v>
      </c>
      <c r="F270" s="84">
        <v>39</v>
      </c>
      <c r="G270" s="84">
        <v>40</v>
      </c>
      <c r="H270" s="106">
        <f>((G271+G276)/G270)</f>
        <v>0.52500000000000002</v>
      </c>
      <c r="I270" s="106">
        <f>((F271+F276)/F270)</f>
        <v>0.58974358974358976</v>
      </c>
      <c r="J270" s="106">
        <f>((E271+E276)/E270)</f>
        <v>0.75</v>
      </c>
      <c r="K270" s="106">
        <f>((D271+D276)/D270)</f>
        <v>0.6428571428571429</v>
      </c>
      <c r="L270" s="106">
        <f>((C271+C276)/C270)</f>
        <v>0.45</v>
      </c>
      <c r="M270" s="106">
        <f>((B271+B276)/B270)</f>
        <v>0.52500000000000002</v>
      </c>
      <c r="N270" s="104">
        <f>G271/G270</f>
        <v>0.3</v>
      </c>
      <c r="O270" s="104">
        <f>F271/F270</f>
        <v>0.4358974358974359</v>
      </c>
      <c r="P270" s="104">
        <f>E271/E270</f>
        <v>0.47499999999999998</v>
      </c>
      <c r="Q270" s="104">
        <f>D271/D270</f>
        <v>0.45238095238095238</v>
      </c>
      <c r="R270" s="104">
        <f>C271/C270</f>
        <v>0.375</v>
      </c>
      <c r="S270" s="104">
        <f>B271/B270</f>
        <v>0.52500000000000002</v>
      </c>
      <c r="T270" s="102">
        <f>G272/G270</f>
        <v>0.25</v>
      </c>
      <c r="U270" s="102">
        <f>F272/F270</f>
        <v>0.33333333333333331</v>
      </c>
      <c r="V270" s="102">
        <f>E272/E270</f>
        <v>0.32500000000000001</v>
      </c>
      <c r="W270" s="102">
        <f>D272/D270</f>
        <v>0.42857142857142855</v>
      </c>
      <c r="X270" s="102">
        <f>C272/C270</f>
        <v>0.32500000000000001</v>
      </c>
      <c r="Y270" s="102">
        <f>B272/B270</f>
        <v>0.52500000000000002</v>
      </c>
      <c r="Z270" s="100">
        <f>(G271+G275+G276)/G270</f>
        <v>0.55000000000000004</v>
      </c>
      <c r="AA270" s="100">
        <f>(F271+F275+F276)/F270</f>
        <v>0.71794871794871795</v>
      </c>
      <c r="AB270" s="100">
        <f>(E271+E275+E276)/E270</f>
        <v>0.75</v>
      </c>
      <c r="AC270" s="100">
        <f>(D271+D275+D276)/D270</f>
        <v>0.66666666666666663</v>
      </c>
      <c r="AD270" s="100">
        <f>(C271+C275+C276)/C270</f>
        <v>0.6</v>
      </c>
      <c r="AE270" s="100">
        <f>(B271+B275+B276)/B270</f>
        <v>0.55000000000000004</v>
      </c>
    </row>
    <row r="271" spans="1:31" ht="14.25" customHeight="1" x14ac:dyDescent="0.25">
      <c r="A271" s="53" t="s">
        <v>39</v>
      </c>
      <c r="B271" s="86">
        <v>21</v>
      </c>
      <c r="C271" s="86">
        <v>15</v>
      </c>
      <c r="D271" s="86">
        <v>19</v>
      </c>
      <c r="E271" s="86">
        <v>19</v>
      </c>
      <c r="F271" s="86">
        <v>17</v>
      </c>
      <c r="G271" s="86">
        <v>12</v>
      </c>
    </row>
    <row r="272" spans="1:31" ht="14.25" customHeight="1" x14ac:dyDescent="0.25">
      <c r="A272" s="53" t="s">
        <v>39</v>
      </c>
      <c r="B272" s="88">
        <v>21</v>
      </c>
      <c r="C272" s="88">
        <v>13</v>
      </c>
      <c r="D272" s="88">
        <v>18</v>
      </c>
      <c r="E272" s="88">
        <v>13</v>
      </c>
      <c r="F272" s="88">
        <v>13</v>
      </c>
      <c r="G272" s="88">
        <v>10</v>
      </c>
    </row>
    <row r="273" spans="1:31" ht="14.25" customHeight="1" x14ac:dyDescent="0.25">
      <c r="A273" s="53" t="s">
        <v>39</v>
      </c>
      <c r="B273" s="89">
        <v>32</v>
      </c>
      <c r="C273" s="89">
        <v>29</v>
      </c>
      <c r="D273" s="89">
        <v>29</v>
      </c>
      <c r="E273" s="89">
        <v>33</v>
      </c>
      <c r="F273" s="89">
        <v>24</v>
      </c>
      <c r="G273" s="89">
        <v>27</v>
      </c>
    </row>
    <row r="274" spans="1:31" ht="14.25" customHeight="1" x14ac:dyDescent="0.25">
      <c r="A274" s="53" t="s">
        <v>39</v>
      </c>
      <c r="B274" s="88">
        <v>18</v>
      </c>
      <c r="C274" s="88">
        <v>16</v>
      </c>
      <c r="D274" s="88">
        <v>14</v>
      </c>
      <c r="E274" s="88">
        <v>8</v>
      </c>
      <c r="F274" s="88">
        <v>11</v>
      </c>
      <c r="G274" s="88">
        <v>18</v>
      </c>
    </row>
    <row r="275" spans="1:31" ht="14.25" customHeight="1" x14ac:dyDescent="0.25">
      <c r="A275" s="53" t="s">
        <v>39</v>
      </c>
      <c r="B275" s="88">
        <v>1</v>
      </c>
      <c r="C275" s="88">
        <v>6</v>
      </c>
      <c r="D275" s="88">
        <v>1</v>
      </c>
      <c r="E275" s="88">
        <v>0</v>
      </c>
      <c r="F275" s="88">
        <v>5</v>
      </c>
      <c r="G275" s="88">
        <v>1</v>
      </c>
    </row>
    <row r="276" spans="1:31" ht="14.25" customHeight="1" thickBot="1" x14ac:dyDescent="0.3">
      <c r="A276" s="53" t="s">
        <v>39</v>
      </c>
      <c r="B276" s="91">
        <v>0</v>
      </c>
      <c r="C276" s="91">
        <v>3</v>
      </c>
      <c r="D276" s="91">
        <v>8</v>
      </c>
      <c r="E276" s="91">
        <v>11</v>
      </c>
      <c r="F276" s="91">
        <v>6</v>
      </c>
      <c r="G276" s="91">
        <v>9</v>
      </c>
    </row>
    <row r="277" spans="1:31" ht="14.25" customHeight="1" x14ac:dyDescent="0.25">
      <c r="A277" s="53"/>
      <c r="B277" s="80" t="s">
        <v>67</v>
      </c>
      <c r="C277" s="92" t="s">
        <v>4</v>
      </c>
      <c r="D277" s="80" t="s">
        <v>68</v>
      </c>
      <c r="E277" s="80" t="s">
        <v>3</v>
      </c>
      <c r="F277" s="80" t="s">
        <v>69</v>
      </c>
      <c r="G277" s="80" t="s">
        <v>2</v>
      </c>
    </row>
    <row r="278" spans="1:31" ht="14.25" customHeight="1" thickBot="1" x14ac:dyDescent="0.3">
      <c r="A278" s="53" t="s">
        <v>40</v>
      </c>
      <c r="B278" s="82" t="s">
        <v>126</v>
      </c>
      <c r="C278" s="82" t="s">
        <v>108</v>
      </c>
      <c r="D278" s="82" t="s">
        <v>106</v>
      </c>
      <c r="E278" s="82" t="s">
        <v>103</v>
      </c>
      <c r="F278" s="82" t="s">
        <v>104</v>
      </c>
      <c r="G278" s="82" t="s">
        <v>86</v>
      </c>
    </row>
    <row r="279" spans="1:31" ht="14.25" customHeight="1" x14ac:dyDescent="0.25">
      <c r="A279" s="53" t="s">
        <v>40</v>
      </c>
      <c r="B279" s="84">
        <v>40</v>
      </c>
      <c r="C279" s="84">
        <v>37</v>
      </c>
      <c r="D279" s="84">
        <v>41</v>
      </c>
      <c r="E279" s="84">
        <v>40</v>
      </c>
      <c r="F279" s="84">
        <v>42</v>
      </c>
      <c r="G279" s="84">
        <v>36</v>
      </c>
      <c r="H279" s="106">
        <f>((G280+G285)/G279)</f>
        <v>0.5</v>
      </c>
      <c r="I279" s="106">
        <f>((F280+F285)/F279)</f>
        <v>0.61904761904761907</v>
      </c>
      <c r="J279" s="106">
        <f>((E280+E285)/E279)</f>
        <v>0.45</v>
      </c>
      <c r="K279" s="106">
        <f>((D280+D285)/D279)</f>
        <v>0.68292682926829273</v>
      </c>
      <c r="L279" s="106">
        <f>((C280+C285)/C279)</f>
        <v>0.45945945945945948</v>
      </c>
      <c r="M279" s="106">
        <f>((B280+B285)/B279)</f>
        <v>0.6</v>
      </c>
      <c r="N279" s="104">
        <f>G280/G279</f>
        <v>0.22222222222222221</v>
      </c>
      <c r="O279" s="104">
        <f>F280/F279</f>
        <v>0.38095238095238093</v>
      </c>
      <c r="P279" s="104">
        <f>E280/E279</f>
        <v>0.1</v>
      </c>
      <c r="Q279" s="104">
        <f>D280/D279</f>
        <v>0.31707317073170732</v>
      </c>
      <c r="R279" s="104">
        <f>C280/C279</f>
        <v>0.1891891891891892</v>
      </c>
      <c r="S279" s="104">
        <f>B280/B279</f>
        <v>0.55000000000000004</v>
      </c>
      <c r="T279" s="102">
        <f>G281/G279</f>
        <v>8.3333333333333329E-2</v>
      </c>
      <c r="U279" s="102">
        <f>F281/F279</f>
        <v>0.26190476190476192</v>
      </c>
      <c r="V279" s="102">
        <f>E281/E279</f>
        <v>0.05</v>
      </c>
      <c r="W279" s="102">
        <f>D281/D279</f>
        <v>0.12195121951219512</v>
      </c>
      <c r="X279" s="102">
        <f>C281/C279</f>
        <v>0.10810810810810811</v>
      </c>
      <c r="Y279" s="102">
        <f>B281/B279</f>
        <v>0.42499999999999999</v>
      </c>
      <c r="Z279" s="100">
        <f>(G280+G284+G285)/G279</f>
        <v>0.52777777777777779</v>
      </c>
      <c r="AA279" s="100">
        <f>(F280+F284+F285)/F279</f>
        <v>0.66666666666666663</v>
      </c>
      <c r="AB279" s="100">
        <f>(E280+E284+E285)/E279</f>
        <v>0.52500000000000002</v>
      </c>
      <c r="AC279" s="100">
        <f>(D280+D284+D285)/D279</f>
        <v>0.70731707317073167</v>
      </c>
      <c r="AD279" s="100">
        <f>(C280+C284+C285)/C279</f>
        <v>0.67567567567567566</v>
      </c>
      <c r="AE279" s="100">
        <f>(B280+B284+B285)/B279</f>
        <v>0.7</v>
      </c>
    </row>
    <row r="280" spans="1:31" ht="14.25" customHeight="1" x14ac:dyDescent="0.25">
      <c r="A280" s="53" t="s">
        <v>40</v>
      </c>
      <c r="B280" s="86">
        <v>22</v>
      </c>
      <c r="C280" s="86">
        <v>7</v>
      </c>
      <c r="D280" s="86">
        <v>13</v>
      </c>
      <c r="E280" s="86">
        <v>4</v>
      </c>
      <c r="F280" s="86">
        <v>16</v>
      </c>
      <c r="G280" s="86">
        <v>8</v>
      </c>
    </row>
    <row r="281" spans="1:31" ht="14.25" customHeight="1" x14ac:dyDescent="0.25">
      <c r="A281" s="53" t="s">
        <v>40</v>
      </c>
      <c r="B281" s="88">
        <v>17</v>
      </c>
      <c r="C281" s="86">
        <v>4</v>
      </c>
      <c r="D281" s="88">
        <v>5</v>
      </c>
      <c r="E281" s="88">
        <v>2</v>
      </c>
      <c r="F281" s="88">
        <v>11</v>
      </c>
      <c r="G281" s="88">
        <v>3</v>
      </c>
    </row>
    <row r="282" spans="1:31" ht="14.25" customHeight="1" x14ac:dyDescent="0.25">
      <c r="A282" s="53" t="s">
        <v>40</v>
      </c>
      <c r="B282" s="89">
        <v>28</v>
      </c>
      <c r="C282" s="86">
        <v>21</v>
      </c>
      <c r="D282" s="89">
        <v>24</v>
      </c>
      <c r="E282" s="89">
        <v>13</v>
      </c>
      <c r="F282" s="89">
        <v>26</v>
      </c>
      <c r="G282" s="89">
        <v>19</v>
      </c>
    </row>
    <row r="283" spans="1:31" ht="14.25" customHeight="1" x14ac:dyDescent="0.25">
      <c r="A283" s="53" t="s">
        <v>40</v>
      </c>
      <c r="B283" s="88">
        <v>12</v>
      </c>
      <c r="C283" s="86">
        <v>12</v>
      </c>
      <c r="D283" s="88">
        <v>12</v>
      </c>
      <c r="E283" s="88">
        <v>19</v>
      </c>
      <c r="F283" s="88">
        <v>14</v>
      </c>
      <c r="G283" s="88">
        <v>17</v>
      </c>
    </row>
    <row r="284" spans="1:31" ht="14.25" customHeight="1" x14ac:dyDescent="0.25">
      <c r="A284" s="53" t="s">
        <v>40</v>
      </c>
      <c r="B284" s="88">
        <v>4</v>
      </c>
      <c r="C284" s="86">
        <v>8</v>
      </c>
      <c r="D284" s="88">
        <v>1</v>
      </c>
      <c r="E284" s="88">
        <v>3</v>
      </c>
      <c r="F284" s="88">
        <v>2</v>
      </c>
      <c r="G284" s="88">
        <v>1</v>
      </c>
    </row>
    <row r="285" spans="1:31" ht="14.25" customHeight="1" thickBot="1" x14ac:dyDescent="0.3">
      <c r="A285" s="53" t="s">
        <v>40</v>
      </c>
      <c r="B285" s="91">
        <v>2</v>
      </c>
      <c r="C285" s="91">
        <v>10</v>
      </c>
      <c r="D285" s="94">
        <v>15</v>
      </c>
      <c r="E285" s="91">
        <v>14</v>
      </c>
      <c r="F285" s="91">
        <v>10</v>
      </c>
      <c r="G285" s="91">
        <v>10</v>
      </c>
    </row>
    <row r="286" spans="1:31" ht="14.25" customHeight="1" x14ac:dyDescent="0.25">
      <c r="A286" s="53"/>
      <c r="B286" s="80" t="s">
        <v>68</v>
      </c>
      <c r="C286" s="80" t="s">
        <v>3</v>
      </c>
      <c r="D286" s="80" t="s">
        <v>69</v>
      </c>
      <c r="E286" s="80" t="s">
        <v>2</v>
      </c>
      <c r="F286" s="80" t="s">
        <v>9</v>
      </c>
      <c r="G286" s="80" t="s">
        <v>1</v>
      </c>
    </row>
    <row r="287" spans="1:31" ht="14.25" customHeight="1" thickBot="1" x14ac:dyDescent="0.3">
      <c r="A287" s="53" t="s">
        <v>41</v>
      </c>
      <c r="B287" s="82" t="s">
        <v>126</v>
      </c>
      <c r="C287" s="82" t="s">
        <v>108</v>
      </c>
      <c r="D287" s="82" t="s">
        <v>106</v>
      </c>
      <c r="E287" s="82" t="s">
        <v>103</v>
      </c>
      <c r="F287" s="82" t="s">
        <v>104</v>
      </c>
      <c r="G287" s="82" t="s">
        <v>86</v>
      </c>
    </row>
    <row r="288" spans="1:31" ht="14.25" customHeight="1" x14ac:dyDescent="0.25">
      <c r="A288" s="53" t="s">
        <v>41</v>
      </c>
      <c r="B288" s="84">
        <v>42</v>
      </c>
      <c r="C288" s="84">
        <v>40</v>
      </c>
      <c r="D288" s="84">
        <v>41</v>
      </c>
      <c r="E288" s="84">
        <v>41</v>
      </c>
      <c r="F288" s="84">
        <v>41</v>
      </c>
      <c r="G288" s="84">
        <v>37</v>
      </c>
      <c r="H288" s="106">
        <f>((G289+G294)/G288)</f>
        <v>0.56756756756756754</v>
      </c>
      <c r="I288" s="106">
        <f>((F289+F294)/F288)</f>
        <v>0.92682926829268297</v>
      </c>
      <c r="J288" s="106">
        <f>((E289+E294)/E288)</f>
        <v>0.58536585365853655</v>
      </c>
      <c r="K288" s="106">
        <f>((D289+D294)/D288)</f>
        <v>0.80487804878048785</v>
      </c>
      <c r="L288" s="106">
        <f>((C289+C294)/C288)</f>
        <v>0.52500000000000002</v>
      </c>
      <c r="M288" s="106">
        <f>((B289+B294)/B288)</f>
        <v>0.7142857142857143</v>
      </c>
      <c r="N288" s="104">
        <f>G289/G288</f>
        <v>0.24324324324324326</v>
      </c>
      <c r="O288" s="104">
        <f>F289/F288</f>
        <v>0.73170731707317072</v>
      </c>
      <c r="P288" s="104">
        <f>E289/E288</f>
        <v>0.29268292682926828</v>
      </c>
      <c r="Q288" s="104">
        <f>D289/D288</f>
        <v>0.65853658536585369</v>
      </c>
      <c r="R288" s="104">
        <f>C289/C288</f>
        <v>0.375</v>
      </c>
      <c r="S288" s="104">
        <f>B289/B288</f>
        <v>0.6428571428571429</v>
      </c>
      <c r="T288" s="102">
        <f>G290/G288</f>
        <v>0.21621621621621623</v>
      </c>
      <c r="U288" s="102">
        <f>F290/F288</f>
        <v>0.68292682926829273</v>
      </c>
      <c r="V288" s="102">
        <f>E290/E288</f>
        <v>0.24390243902439024</v>
      </c>
      <c r="W288" s="102">
        <f>D290/D288</f>
        <v>0.6097560975609756</v>
      </c>
      <c r="X288" s="102">
        <f>C290/C288</f>
        <v>0.35</v>
      </c>
      <c r="Y288" s="102">
        <f>B290/B288</f>
        <v>0.5714285714285714</v>
      </c>
      <c r="Z288" s="100">
        <f>(G289+G293+G294)/G288</f>
        <v>0.56756756756756754</v>
      </c>
      <c r="AA288" s="100">
        <f>(F289+F293+F294)/F288</f>
        <v>0.92682926829268297</v>
      </c>
      <c r="AB288" s="100">
        <f>(E289+E293+E294)/E288</f>
        <v>0.6097560975609756</v>
      </c>
      <c r="AC288" s="100">
        <f>(D289+D293+D294)/D288</f>
        <v>0.80487804878048785</v>
      </c>
      <c r="AD288" s="100">
        <f>(C289+C293+C294)/C288</f>
        <v>0.67500000000000004</v>
      </c>
      <c r="AE288" s="100">
        <f>(B289+B293+B294)/B288</f>
        <v>0.88095238095238093</v>
      </c>
    </row>
    <row r="289" spans="1:31" ht="14.25" customHeight="1" x14ac:dyDescent="0.25">
      <c r="A289" s="53" t="s">
        <v>41</v>
      </c>
      <c r="B289" s="86">
        <v>27</v>
      </c>
      <c r="C289" s="86">
        <v>15</v>
      </c>
      <c r="D289" s="86">
        <v>27</v>
      </c>
      <c r="E289" s="86">
        <v>12</v>
      </c>
      <c r="F289" s="86">
        <v>30</v>
      </c>
      <c r="G289" s="86">
        <v>9</v>
      </c>
    </row>
    <row r="290" spans="1:31" ht="14.25" customHeight="1" x14ac:dyDescent="0.25">
      <c r="A290" s="53" t="s">
        <v>41</v>
      </c>
      <c r="B290" s="88">
        <v>24</v>
      </c>
      <c r="C290" s="88">
        <v>14</v>
      </c>
      <c r="D290" s="88">
        <v>25</v>
      </c>
      <c r="E290" s="88">
        <v>10</v>
      </c>
      <c r="F290" s="88">
        <v>28</v>
      </c>
      <c r="G290" s="88">
        <v>8</v>
      </c>
    </row>
    <row r="291" spans="1:31" ht="14.25" customHeight="1" x14ac:dyDescent="0.25">
      <c r="A291" s="53" t="s">
        <v>41</v>
      </c>
      <c r="B291" s="89">
        <v>35</v>
      </c>
      <c r="C291" s="89">
        <v>20</v>
      </c>
      <c r="D291" s="89">
        <v>30</v>
      </c>
      <c r="E291" s="89">
        <v>20</v>
      </c>
      <c r="F291" s="89">
        <v>35</v>
      </c>
      <c r="G291" s="89">
        <v>15</v>
      </c>
    </row>
    <row r="292" spans="1:31" ht="14.25" customHeight="1" x14ac:dyDescent="0.25">
      <c r="A292" s="53" t="s">
        <v>41</v>
      </c>
      <c r="B292" s="88">
        <v>5</v>
      </c>
      <c r="C292" s="88">
        <v>13</v>
      </c>
      <c r="D292" s="88">
        <v>8</v>
      </c>
      <c r="E292" s="88">
        <v>16</v>
      </c>
      <c r="F292" s="88">
        <v>3</v>
      </c>
      <c r="G292" s="88">
        <v>16</v>
      </c>
    </row>
    <row r="293" spans="1:31" ht="14.25" customHeight="1" x14ac:dyDescent="0.25">
      <c r="A293" s="53" t="s">
        <v>41</v>
      </c>
      <c r="B293" s="88">
        <v>7</v>
      </c>
      <c r="C293" s="88">
        <v>6</v>
      </c>
      <c r="D293" s="88">
        <v>0</v>
      </c>
      <c r="E293" s="88">
        <v>1</v>
      </c>
      <c r="F293" s="88">
        <v>0</v>
      </c>
      <c r="G293" s="88">
        <v>0</v>
      </c>
    </row>
    <row r="294" spans="1:31" ht="14.25" customHeight="1" thickBot="1" x14ac:dyDescent="0.3">
      <c r="A294" s="53" t="s">
        <v>41</v>
      </c>
      <c r="B294" s="91">
        <v>3</v>
      </c>
      <c r="C294" s="91">
        <v>6</v>
      </c>
      <c r="D294" s="91">
        <v>6</v>
      </c>
      <c r="E294" s="91">
        <v>12</v>
      </c>
      <c r="F294" s="91">
        <v>8</v>
      </c>
      <c r="G294" s="91">
        <v>12</v>
      </c>
    </row>
    <row r="295" spans="1:31" ht="14.25" customHeight="1" x14ac:dyDescent="0.25">
      <c r="A295" s="53"/>
      <c r="B295" s="61" t="s">
        <v>68</v>
      </c>
      <c r="C295" s="80" t="s">
        <v>69</v>
      </c>
      <c r="D295" s="80" t="s">
        <v>9</v>
      </c>
      <c r="E295" s="80" t="s">
        <v>10</v>
      </c>
      <c r="F295" s="80" t="s">
        <v>11</v>
      </c>
      <c r="G295" s="80" t="s">
        <v>12</v>
      </c>
    </row>
    <row r="296" spans="1:31" ht="14.25" customHeight="1" thickBot="1" x14ac:dyDescent="0.3">
      <c r="A296" s="53" t="s">
        <v>42</v>
      </c>
      <c r="B296" s="62" t="s">
        <v>126</v>
      </c>
      <c r="C296" s="82" t="s">
        <v>106</v>
      </c>
      <c r="D296" s="82" t="s">
        <v>104</v>
      </c>
      <c r="E296" s="82" t="s">
        <v>81</v>
      </c>
      <c r="F296" s="82" t="s">
        <v>4</v>
      </c>
      <c r="G296" s="82" t="s">
        <v>3</v>
      </c>
    </row>
    <row r="297" spans="1:31" ht="14.25" customHeight="1" x14ac:dyDescent="0.25">
      <c r="A297" s="53" t="s">
        <v>42</v>
      </c>
      <c r="B297" s="56">
        <v>34</v>
      </c>
      <c r="C297" s="84">
        <v>40</v>
      </c>
      <c r="D297" s="84">
        <v>30</v>
      </c>
      <c r="E297" s="84">
        <v>27</v>
      </c>
      <c r="F297" s="84">
        <v>43</v>
      </c>
      <c r="G297" s="84">
        <v>37</v>
      </c>
      <c r="H297" s="106">
        <f>((G298+G303)/G297)</f>
        <v>0.64864864864864868</v>
      </c>
      <c r="I297" s="106">
        <f>((F298+F303)/F297)</f>
        <v>0.65116279069767447</v>
      </c>
      <c r="J297" s="106">
        <f>((E298+E303)/E297)</f>
        <v>0.81481481481481477</v>
      </c>
      <c r="K297" s="106">
        <f>((D298+D303)/D297)</f>
        <v>0.43333333333333335</v>
      </c>
      <c r="L297" s="106">
        <f>((C298+C303)/C297)</f>
        <v>0.65</v>
      </c>
      <c r="M297" s="106">
        <f>((B298+B303)/B297)</f>
        <v>0.47058823529411764</v>
      </c>
      <c r="N297" s="104">
        <f>G298/G297</f>
        <v>0.59459459459459463</v>
      </c>
      <c r="O297" s="104">
        <f>F298/F297</f>
        <v>0.58139534883720934</v>
      </c>
      <c r="P297" s="104">
        <f>E298/E297</f>
        <v>0.62962962962962965</v>
      </c>
      <c r="Q297" s="104">
        <f>D298/D297</f>
        <v>0.23333333333333334</v>
      </c>
      <c r="R297" s="104">
        <f>C298/C297</f>
        <v>0.45</v>
      </c>
      <c r="S297" s="104">
        <f>B298/B297</f>
        <v>0.47058823529411764</v>
      </c>
      <c r="T297" s="102">
        <f>G299/G297</f>
        <v>0.35135135135135137</v>
      </c>
      <c r="U297" s="102">
        <f>F299/F297</f>
        <v>0.39534883720930231</v>
      </c>
      <c r="V297" s="102">
        <f>E299/E297</f>
        <v>0.40740740740740738</v>
      </c>
      <c r="W297" s="102">
        <f>D299/D297</f>
        <v>0.2</v>
      </c>
      <c r="X297" s="102">
        <f>C299/C297</f>
        <v>0.375</v>
      </c>
      <c r="Y297" s="102">
        <f>B299/B297</f>
        <v>0.47058823529411764</v>
      </c>
      <c r="Z297" s="100">
        <f>(G298+G302+G303)/G297</f>
        <v>0.70270270270270274</v>
      </c>
      <c r="AA297" s="100">
        <f>(F298+F302+F303)/F297</f>
        <v>0.65116279069767447</v>
      </c>
      <c r="AB297" s="100">
        <f>(E298+E302+E303)/E297</f>
        <v>0.81481481481481477</v>
      </c>
      <c r="AC297" s="100">
        <f>(D298+D302+D303)/D297</f>
        <v>0.46666666666666667</v>
      </c>
      <c r="AD297" s="100">
        <f>(C298+C302+C303)/C297</f>
        <v>0.7</v>
      </c>
      <c r="AE297" s="100">
        <f>(B298+B302+B303)/B297</f>
        <v>0.58823529411764708</v>
      </c>
    </row>
    <row r="298" spans="1:31" ht="14.25" customHeight="1" x14ac:dyDescent="0.25">
      <c r="A298" s="53" t="s">
        <v>42</v>
      </c>
      <c r="B298" s="57">
        <v>16</v>
      </c>
      <c r="C298" s="86">
        <v>18</v>
      </c>
      <c r="D298" s="86">
        <v>7</v>
      </c>
      <c r="E298" s="86">
        <v>17</v>
      </c>
      <c r="F298" s="86">
        <v>25</v>
      </c>
      <c r="G298" s="86">
        <v>22</v>
      </c>
    </row>
    <row r="299" spans="1:31" ht="14.25" customHeight="1" x14ac:dyDescent="0.25">
      <c r="A299" s="53" t="s">
        <v>42</v>
      </c>
      <c r="B299" s="57">
        <v>16</v>
      </c>
      <c r="C299" s="88">
        <v>15</v>
      </c>
      <c r="D299" s="88">
        <v>6</v>
      </c>
      <c r="E299" s="88">
        <v>11</v>
      </c>
      <c r="F299" s="88">
        <v>17</v>
      </c>
      <c r="G299" s="88">
        <v>13</v>
      </c>
    </row>
    <row r="300" spans="1:31" ht="14.25" customHeight="1" x14ac:dyDescent="0.25">
      <c r="A300" s="53" t="s">
        <v>42</v>
      </c>
      <c r="B300" s="57">
        <v>20</v>
      </c>
      <c r="C300" s="89">
        <v>25</v>
      </c>
      <c r="D300" s="89">
        <v>14</v>
      </c>
      <c r="E300" s="89">
        <v>22</v>
      </c>
      <c r="F300" s="89">
        <v>27</v>
      </c>
      <c r="G300" s="89">
        <v>27</v>
      </c>
    </row>
    <row r="301" spans="1:31" ht="14.25" customHeight="1" x14ac:dyDescent="0.25">
      <c r="A301" s="53" t="s">
        <v>42</v>
      </c>
      <c r="B301" s="57">
        <v>14</v>
      </c>
      <c r="C301" s="88">
        <v>12</v>
      </c>
      <c r="D301" s="88">
        <v>16</v>
      </c>
      <c r="E301" s="88">
        <v>5</v>
      </c>
      <c r="F301" s="88">
        <v>15</v>
      </c>
      <c r="G301" s="88">
        <v>11</v>
      </c>
    </row>
    <row r="302" spans="1:31" ht="14.25" customHeight="1" x14ac:dyDescent="0.25">
      <c r="A302" s="53" t="s">
        <v>42</v>
      </c>
      <c r="B302" s="57">
        <v>4</v>
      </c>
      <c r="C302" s="88">
        <v>2</v>
      </c>
      <c r="D302" s="88">
        <v>1</v>
      </c>
      <c r="E302" s="88">
        <v>0</v>
      </c>
      <c r="F302" s="88">
        <v>0</v>
      </c>
      <c r="G302" s="88">
        <v>2</v>
      </c>
    </row>
    <row r="303" spans="1:31" ht="14.25" customHeight="1" x14ac:dyDescent="0.25">
      <c r="A303" s="53" t="s">
        <v>42</v>
      </c>
      <c r="B303" s="60">
        <v>0</v>
      </c>
      <c r="C303" s="91">
        <v>8</v>
      </c>
      <c r="D303" s="91">
        <v>6</v>
      </c>
      <c r="E303" s="91">
        <v>5</v>
      </c>
      <c r="F303" s="91">
        <v>3</v>
      </c>
      <c r="G303" s="91">
        <v>2</v>
      </c>
    </row>
    <row r="304" spans="1:31" ht="14.25" customHeight="1" thickBot="1" x14ac:dyDescent="0.3">
      <c r="A304" s="53" t="s">
        <v>116</v>
      </c>
      <c r="B304" s="40" t="s">
        <v>126</v>
      </c>
      <c r="C304" s="40" t="s">
        <v>108</v>
      </c>
      <c r="D304" s="40" t="s">
        <v>106</v>
      </c>
      <c r="E304" s="40" t="s">
        <v>103</v>
      </c>
      <c r="F304" s="40" t="s">
        <v>104</v>
      </c>
      <c r="G304" s="40" t="s">
        <v>86</v>
      </c>
    </row>
    <row r="305" spans="1:31" ht="14.25" customHeight="1" x14ac:dyDescent="0.25">
      <c r="A305" s="53" t="s">
        <v>116</v>
      </c>
      <c r="B305" s="42">
        <v>374</v>
      </c>
      <c r="C305" s="42">
        <v>387</v>
      </c>
      <c r="D305" s="42">
        <v>368</v>
      </c>
      <c r="E305" s="42">
        <v>423</v>
      </c>
      <c r="F305" s="42">
        <v>343</v>
      </c>
      <c r="G305" s="42">
        <v>381</v>
      </c>
      <c r="H305" s="106">
        <f>((G306+G311)/G305)</f>
        <v>0.69028871391076119</v>
      </c>
      <c r="I305" s="106">
        <f>((F306+F311)/F305)</f>
        <v>0.82507288629737607</v>
      </c>
      <c r="J305" s="106">
        <f>((E306+E311)/E305)</f>
        <v>0.63829787234042556</v>
      </c>
      <c r="K305" s="106">
        <f>((D306+D311)/D305)</f>
        <v>0.69565217391304346</v>
      </c>
      <c r="L305" s="106">
        <f>((C306+C311)/C305)</f>
        <v>0.67958656330749356</v>
      </c>
      <c r="M305" s="106">
        <f>((B306+B311)/B305)</f>
        <v>0.69518716577540107</v>
      </c>
      <c r="N305" s="104">
        <f>G306/G305</f>
        <v>0.55643044619422577</v>
      </c>
      <c r="O305" s="104">
        <f>F306/F305</f>
        <v>0.70553935860058314</v>
      </c>
      <c r="P305" s="104">
        <f>E306/E305</f>
        <v>0.47754137115839246</v>
      </c>
      <c r="Q305" s="104">
        <f>D306/D305</f>
        <v>0.59510869565217395</v>
      </c>
      <c r="R305" s="104">
        <f>C306/C305</f>
        <v>0.53229974160206717</v>
      </c>
      <c r="S305" s="104">
        <f>B306/B305</f>
        <v>0.63636363636363635</v>
      </c>
      <c r="T305" s="102">
        <f>G307/G305</f>
        <v>0.37270341207349084</v>
      </c>
      <c r="U305" s="102">
        <f>F307/F305</f>
        <v>0.55976676384839652</v>
      </c>
      <c r="V305" s="102">
        <f>E307/E305</f>
        <v>0.33333333333333331</v>
      </c>
      <c r="W305" s="102">
        <f>D307/D305</f>
        <v>0.47010869565217389</v>
      </c>
      <c r="X305" s="102">
        <f>C307/C305</f>
        <v>0.36950904392764861</v>
      </c>
      <c r="Y305" s="102">
        <f>B307/B305</f>
        <v>0.47593582887700536</v>
      </c>
      <c r="Z305" s="100">
        <f>(G306+G310+G311)/G305</f>
        <v>0.73228346456692917</v>
      </c>
      <c r="AA305" s="100">
        <f>(F306+F310+F311)/F305</f>
        <v>0.85422740524781338</v>
      </c>
      <c r="AB305" s="100">
        <f>(E306+E310+E311)/E305</f>
        <v>0.69267139479905437</v>
      </c>
      <c r="AC305" s="100">
        <f>(D306+D310+D311)/D305</f>
        <v>0.76086956521739135</v>
      </c>
      <c r="AD305" s="100">
        <f>(C306+C310+C311)/C305</f>
        <v>0.78811369509043927</v>
      </c>
      <c r="AE305" s="100">
        <f>(B306+B310+B311)/B305</f>
        <v>0.81016042780748665</v>
      </c>
    </row>
    <row r="306" spans="1:31" ht="14.25" customHeight="1" x14ac:dyDescent="0.25">
      <c r="A306" s="53" t="s">
        <v>116</v>
      </c>
      <c r="B306" s="44">
        <v>238</v>
      </c>
      <c r="C306" s="44">
        <v>206</v>
      </c>
      <c r="D306" s="44">
        <v>219</v>
      </c>
      <c r="E306" s="44">
        <v>202</v>
      </c>
      <c r="F306" s="44">
        <v>242</v>
      </c>
      <c r="G306" s="44">
        <v>212</v>
      </c>
    </row>
    <row r="307" spans="1:31" ht="14.25" customHeight="1" x14ac:dyDescent="0.25">
      <c r="A307" s="53" t="s">
        <v>116</v>
      </c>
      <c r="B307" s="46">
        <v>178</v>
      </c>
      <c r="C307" s="46">
        <v>143</v>
      </c>
      <c r="D307" s="46">
        <v>173</v>
      </c>
      <c r="E307" s="46">
        <v>141</v>
      </c>
      <c r="F307" s="46">
        <v>192</v>
      </c>
      <c r="G307" s="46">
        <v>142</v>
      </c>
    </row>
    <row r="308" spans="1:31" ht="14.25" customHeight="1" x14ac:dyDescent="0.25">
      <c r="A308" s="53" t="s">
        <v>116</v>
      </c>
      <c r="B308" s="47">
        <v>294</v>
      </c>
      <c r="C308" s="47">
        <v>305</v>
      </c>
      <c r="D308" s="47">
        <v>301</v>
      </c>
      <c r="E308" s="47">
        <v>291</v>
      </c>
      <c r="F308" s="47">
        <v>307</v>
      </c>
      <c r="G308" s="47">
        <v>304</v>
      </c>
    </row>
    <row r="309" spans="1:31" ht="14.25" customHeight="1" x14ac:dyDescent="0.25">
      <c r="A309" s="53" t="s">
        <v>116</v>
      </c>
      <c r="B309" s="46">
        <v>71</v>
      </c>
      <c r="C309" s="46">
        <v>82</v>
      </c>
      <c r="D309" s="46">
        <v>88</v>
      </c>
      <c r="E309" s="46">
        <v>130</v>
      </c>
      <c r="F309" s="46">
        <v>50</v>
      </c>
      <c r="G309" s="46">
        <v>102</v>
      </c>
    </row>
    <row r="310" spans="1:31" ht="14.25" customHeight="1" x14ac:dyDescent="0.25">
      <c r="A310" s="53" t="s">
        <v>116</v>
      </c>
      <c r="B310" s="46">
        <v>43</v>
      </c>
      <c r="C310" s="46">
        <v>42</v>
      </c>
      <c r="D310" s="46">
        <v>24</v>
      </c>
      <c r="E310" s="46">
        <v>23</v>
      </c>
      <c r="F310" s="46">
        <v>10</v>
      </c>
      <c r="G310" s="46">
        <v>16</v>
      </c>
    </row>
    <row r="311" spans="1:31" ht="14.25" customHeight="1" thickBot="1" x14ac:dyDescent="0.3">
      <c r="A311" s="53" t="s">
        <v>116</v>
      </c>
      <c r="B311" s="49">
        <v>22</v>
      </c>
      <c r="C311" s="49">
        <v>57</v>
      </c>
      <c r="D311" s="49">
        <v>37</v>
      </c>
      <c r="E311" s="49">
        <v>68</v>
      </c>
      <c r="F311" s="49">
        <v>41</v>
      </c>
      <c r="G311" s="49">
        <v>51</v>
      </c>
    </row>
    <row r="312" spans="1:31" ht="14.25" customHeight="1" x14ac:dyDescent="0.25">
      <c r="A312" s="95"/>
      <c r="B312" s="52" t="s">
        <v>4</v>
      </c>
      <c r="C312" s="52" t="s">
        <v>68</v>
      </c>
      <c r="D312" s="52" t="s">
        <v>3</v>
      </c>
      <c r="E312" s="52" t="s">
        <v>69</v>
      </c>
      <c r="F312" s="52" t="s">
        <v>2</v>
      </c>
      <c r="G312" s="52" t="s">
        <v>9</v>
      </c>
    </row>
    <row r="313" spans="1:31" ht="14.25" customHeight="1" thickBot="1" x14ac:dyDescent="0.3">
      <c r="A313" s="95" t="s">
        <v>43</v>
      </c>
      <c r="B313" s="55" t="s">
        <v>126</v>
      </c>
      <c r="C313" s="55" t="s">
        <v>108</v>
      </c>
      <c r="D313" s="55" t="s">
        <v>106</v>
      </c>
      <c r="E313" s="55" t="s">
        <v>103</v>
      </c>
      <c r="F313" s="55" t="s">
        <v>104</v>
      </c>
      <c r="G313" s="55" t="s">
        <v>86</v>
      </c>
    </row>
    <row r="314" spans="1:31" ht="14.25" customHeight="1" x14ac:dyDescent="0.25">
      <c r="A314" s="95" t="s">
        <v>43</v>
      </c>
      <c r="B314" s="42">
        <v>43</v>
      </c>
      <c r="C314" s="42">
        <v>94</v>
      </c>
      <c r="D314" s="42">
        <v>51</v>
      </c>
      <c r="E314" s="42">
        <v>98</v>
      </c>
      <c r="F314" s="42">
        <v>45</v>
      </c>
      <c r="G314" s="42">
        <v>101</v>
      </c>
      <c r="H314" s="106">
        <f>((G315+G320)/G314)</f>
        <v>0.71287128712871284</v>
      </c>
      <c r="I314" s="106">
        <f>((F315+F320)/F314)</f>
        <v>0.77777777777777779</v>
      </c>
      <c r="J314" s="106">
        <f>((E315+E320)/E314)</f>
        <v>0.59183673469387754</v>
      </c>
      <c r="K314" s="106">
        <f>((D315+D320)/D314)</f>
        <v>0.56862745098039214</v>
      </c>
      <c r="L314" s="106">
        <f>((C315+C320)/C314)</f>
        <v>0.7978723404255319</v>
      </c>
      <c r="M314" s="106">
        <f>((B315+B320)/B314)</f>
        <v>0.67441860465116277</v>
      </c>
      <c r="N314" s="104">
        <f>G315/G314</f>
        <v>0.60396039603960394</v>
      </c>
      <c r="O314" s="104">
        <f>F315/F314</f>
        <v>0.64444444444444449</v>
      </c>
      <c r="P314" s="104">
        <f>E315/E314</f>
        <v>0.46938775510204084</v>
      </c>
      <c r="Q314" s="104">
        <f>D315/D314</f>
        <v>0.52941176470588236</v>
      </c>
      <c r="R314" s="104">
        <f>C315/C314</f>
        <v>0.72340425531914898</v>
      </c>
      <c r="S314" s="104">
        <f>B315/B314</f>
        <v>0.53488372093023251</v>
      </c>
      <c r="T314" s="102">
        <f>G316/G314</f>
        <v>0.48514851485148514</v>
      </c>
      <c r="U314" s="102">
        <f>F316/F314</f>
        <v>0.46666666666666667</v>
      </c>
      <c r="V314" s="102">
        <f>E316/E314</f>
        <v>0.35714285714285715</v>
      </c>
      <c r="W314" s="102">
        <f>D316/D314</f>
        <v>0.39215686274509803</v>
      </c>
      <c r="X314" s="102">
        <f>C316/C314</f>
        <v>0.54255319148936165</v>
      </c>
      <c r="Y314" s="102">
        <f>B316/B314</f>
        <v>0.39534883720930231</v>
      </c>
      <c r="Z314" s="100">
        <f>(G315+G319+G320)/G314</f>
        <v>0.71287128712871284</v>
      </c>
      <c r="AA314" s="100">
        <f>(F315+F319+F320)/F314</f>
        <v>0.8</v>
      </c>
      <c r="AB314" s="100">
        <f>(E315+E319+E320)/E314</f>
        <v>0.61224489795918369</v>
      </c>
      <c r="AC314" s="100">
        <f>(D315+D319+D320)/D314</f>
        <v>0.58823529411764708</v>
      </c>
      <c r="AD314" s="100">
        <f>(C315+C319+C320)/C314</f>
        <v>0.88297872340425532</v>
      </c>
      <c r="AE314" s="100">
        <f>(B315+B319+B320)/B314</f>
        <v>0.83720930232558144</v>
      </c>
    </row>
    <row r="315" spans="1:31" ht="14.25" customHeight="1" x14ac:dyDescent="0.25">
      <c r="A315" s="95" t="s">
        <v>43</v>
      </c>
      <c r="B315" s="44">
        <v>23</v>
      </c>
      <c r="C315" s="44">
        <v>68</v>
      </c>
      <c r="D315" s="44">
        <v>27</v>
      </c>
      <c r="E315" s="44">
        <v>46</v>
      </c>
      <c r="F315" s="44">
        <v>29</v>
      </c>
      <c r="G315" s="44">
        <v>61</v>
      </c>
    </row>
    <row r="316" spans="1:31" ht="14.25" customHeight="1" x14ac:dyDescent="0.25">
      <c r="A316" s="95" t="s">
        <v>43</v>
      </c>
      <c r="B316" s="46">
        <v>17</v>
      </c>
      <c r="C316" s="46">
        <v>51</v>
      </c>
      <c r="D316" s="46">
        <v>20</v>
      </c>
      <c r="E316" s="46">
        <v>35</v>
      </c>
      <c r="F316" s="46">
        <v>21</v>
      </c>
      <c r="G316" s="46">
        <v>49</v>
      </c>
    </row>
    <row r="317" spans="1:31" ht="14.25" customHeight="1" x14ac:dyDescent="0.25">
      <c r="A317" s="95" t="s">
        <v>43</v>
      </c>
      <c r="B317" s="47">
        <v>34</v>
      </c>
      <c r="C317" s="47">
        <v>85</v>
      </c>
      <c r="D317" s="47">
        <v>40</v>
      </c>
      <c r="E317" s="47">
        <v>55</v>
      </c>
      <c r="F317" s="47">
        <v>41</v>
      </c>
      <c r="G317" s="47">
        <v>77</v>
      </c>
    </row>
    <row r="318" spans="1:31" ht="14.25" customHeight="1" x14ac:dyDescent="0.25">
      <c r="A318" s="95" t="s">
        <v>43</v>
      </c>
      <c r="B318" s="46">
        <v>7</v>
      </c>
      <c r="C318" s="46">
        <v>11</v>
      </c>
      <c r="D318" s="46">
        <v>21</v>
      </c>
      <c r="E318" s="46">
        <v>38</v>
      </c>
      <c r="F318" s="46">
        <v>9</v>
      </c>
      <c r="G318" s="46">
        <v>29</v>
      </c>
    </row>
    <row r="319" spans="1:31" ht="14.25" customHeight="1" x14ac:dyDescent="0.25">
      <c r="A319" s="95" t="s">
        <v>43</v>
      </c>
      <c r="B319" s="46">
        <v>7</v>
      </c>
      <c r="C319" s="46">
        <v>8</v>
      </c>
      <c r="D319" s="46">
        <v>1</v>
      </c>
      <c r="E319" s="46">
        <v>2</v>
      </c>
      <c r="F319" s="46">
        <v>1</v>
      </c>
      <c r="G319" s="46">
        <v>0</v>
      </c>
    </row>
    <row r="320" spans="1:31" ht="14.25" customHeight="1" thickBot="1" x14ac:dyDescent="0.3">
      <c r="A320" s="95" t="s">
        <v>43</v>
      </c>
      <c r="B320" s="49">
        <v>6</v>
      </c>
      <c r="C320" s="49">
        <v>7</v>
      </c>
      <c r="D320" s="49">
        <v>2</v>
      </c>
      <c r="E320" s="49">
        <v>12</v>
      </c>
      <c r="F320" s="49">
        <v>6</v>
      </c>
      <c r="G320" s="49">
        <v>11</v>
      </c>
    </row>
    <row r="321" spans="1:31" ht="14.25" customHeight="1" x14ac:dyDescent="0.25">
      <c r="A321" s="95"/>
      <c r="B321" s="52" t="s">
        <v>67</v>
      </c>
      <c r="C321" s="52" t="s">
        <v>68</v>
      </c>
      <c r="D321" s="52" t="s">
        <v>3</v>
      </c>
      <c r="E321" s="52" t="s">
        <v>2</v>
      </c>
      <c r="F321" s="52" t="s">
        <v>1</v>
      </c>
      <c r="G321" s="52" t="s">
        <v>0</v>
      </c>
    </row>
    <row r="322" spans="1:31" ht="14.25" customHeight="1" thickBot="1" x14ac:dyDescent="0.3">
      <c r="A322" s="95" t="s">
        <v>44</v>
      </c>
      <c r="B322" s="55" t="s">
        <v>126</v>
      </c>
      <c r="C322" s="55" t="s">
        <v>106</v>
      </c>
      <c r="D322" s="55" t="s">
        <v>103</v>
      </c>
      <c r="E322" s="55" t="s">
        <v>86</v>
      </c>
      <c r="F322" s="55" t="s">
        <v>67</v>
      </c>
      <c r="G322" s="55" t="s">
        <v>68</v>
      </c>
    </row>
    <row r="323" spans="1:31" ht="14.25" customHeight="1" x14ac:dyDescent="0.25">
      <c r="A323" s="95" t="s">
        <v>44</v>
      </c>
      <c r="B323" s="42">
        <v>36</v>
      </c>
      <c r="C323" s="42">
        <v>34</v>
      </c>
      <c r="D323" s="42">
        <v>33</v>
      </c>
      <c r="E323" s="42">
        <v>32</v>
      </c>
      <c r="F323" s="42">
        <v>24</v>
      </c>
      <c r="G323" s="42">
        <v>38</v>
      </c>
      <c r="H323" s="106">
        <f>((G324+G329)/G323)</f>
        <v>0.76315789473684215</v>
      </c>
      <c r="I323" s="106">
        <f>((F324+F329)/F323)</f>
        <v>0.75</v>
      </c>
      <c r="J323" s="106">
        <f>((E324+E329)/E323)</f>
        <v>0.75</v>
      </c>
      <c r="K323" s="106">
        <f>((D324+D329)/D323)</f>
        <v>0.69696969696969702</v>
      </c>
      <c r="L323" s="106">
        <f>((C324+C329)/C323)</f>
        <v>0.76470588235294112</v>
      </c>
      <c r="M323" s="106">
        <f>((B324+B329)/B323)</f>
        <v>0.69444444444444442</v>
      </c>
      <c r="N323" s="104">
        <f>G324/G323</f>
        <v>0.63157894736842102</v>
      </c>
      <c r="O323" s="104">
        <f>F324/F323</f>
        <v>0.70833333333333337</v>
      </c>
      <c r="P323" s="104">
        <f>E324/E323</f>
        <v>0.40625</v>
      </c>
      <c r="Q323" s="104">
        <f>D324/D323</f>
        <v>0.51515151515151514</v>
      </c>
      <c r="R323" s="104">
        <f>C324/C323</f>
        <v>0.70588235294117652</v>
      </c>
      <c r="S323" s="104">
        <f>B324/B323</f>
        <v>0.69444444444444442</v>
      </c>
      <c r="T323" s="102">
        <f>G325/G323</f>
        <v>0.21052631578947367</v>
      </c>
      <c r="U323" s="102">
        <f>F325/F323</f>
        <v>0.54166666666666663</v>
      </c>
      <c r="V323" s="102">
        <f>E325/E323</f>
        <v>0.25</v>
      </c>
      <c r="W323" s="102">
        <f>D325/D323</f>
        <v>0.27272727272727271</v>
      </c>
      <c r="X323" s="102">
        <f>C325/C323</f>
        <v>0.61764705882352944</v>
      </c>
      <c r="Y323" s="102">
        <f>B325/B323</f>
        <v>0.47222222222222221</v>
      </c>
      <c r="Z323" s="100">
        <f>(G324+G328+G329)/G323</f>
        <v>0.78947368421052633</v>
      </c>
      <c r="AA323" s="100">
        <f>(F324+F328+F329)/F323</f>
        <v>0.75</v>
      </c>
      <c r="AB323" s="100">
        <f>(E324+E328+E329)/E323</f>
        <v>0.875</v>
      </c>
      <c r="AC323" s="100">
        <f>(D324+D328+D329)/D323</f>
        <v>0.75757575757575757</v>
      </c>
      <c r="AD323" s="100">
        <f>(C324+C328+C329)/C323</f>
        <v>0.79411764705882348</v>
      </c>
      <c r="AE323" s="100">
        <f>(B324+B328+B329)/B323</f>
        <v>0.77777777777777779</v>
      </c>
    </row>
    <row r="324" spans="1:31" ht="14.25" customHeight="1" x14ac:dyDescent="0.25">
      <c r="A324" s="95" t="s">
        <v>44</v>
      </c>
      <c r="B324" s="44">
        <v>25</v>
      </c>
      <c r="C324" s="44">
        <v>24</v>
      </c>
      <c r="D324" s="44">
        <v>17</v>
      </c>
      <c r="E324" s="44">
        <v>13</v>
      </c>
      <c r="F324" s="44">
        <v>17</v>
      </c>
      <c r="G324" s="44">
        <v>24</v>
      </c>
    </row>
    <row r="325" spans="1:31" ht="14.25" customHeight="1" x14ac:dyDescent="0.25">
      <c r="A325" s="95" t="s">
        <v>44</v>
      </c>
      <c r="B325" s="46">
        <v>17</v>
      </c>
      <c r="C325" s="44">
        <v>21</v>
      </c>
      <c r="D325" s="46">
        <v>9</v>
      </c>
      <c r="E325" s="46">
        <v>8</v>
      </c>
      <c r="F325" s="46">
        <v>13</v>
      </c>
      <c r="G325" s="46">
        <v>8</v>
      </c>
    </row>
    <row r="326" spans="1:31" ht="14.25" customHeight="1" x14ac:dyDescent="0.25">
      <c r="A326" s="95" t="s">
        <v>44</v>
      </c>
      <c r="B326" s="47">
        <v>25</v>
      </c>
      <c r="C326" s="44">
        <v>29</v>
      </c>
      <c r="D326" s="47">
        <v>25</v>
      </c>
      <c r="E326" s="47">
        <v>29</v>
      </c>
      <c r="F326" s="47">
        <v>18</v>
      </c>
      <c r="G326" s="47">
        <v>27</v>
      </c>
    </row>
    <row r="327" spans="1:31" ht="14.25" customHeight="1" x14ac:dyDescent="0.25">
      <c r="A327" s="95" t="s">
        <v>44</v>
      </c>
      <c r="B327" s="46">
        <v>8</v>
      </c>
      <c r="C327" s="44">
        <v>7</v>
      </c>
      <c r="D327" s="46">
        <v>8</v>
      </c>
      <c r="E327" s="46">
        <v>4</v>
      </c>
      <c r="F327" s="46">
        <v>6</v>
      </c>
      <c r="G327" s="46">
        <v>8</v>
      </c>
    </row>
    <row r="328" spans="1:31" ht="14.25" customHeight="1" x14ac:dyDescent="0.25">
      <c r="A328" s="95" t="s">
        <v>44</v>
      </c>
      <c r="B328" s="46">
        <v>3</v>
      </c>
      <c r="C328" s="44">
        <v>1</v>
      </c>
      <c r="D328" s="46">
        <v>2</v>
      </c>
      <c r="E328" s="46">
        <v>4</v>
      </c>
      <c r="F328" s="46">
        <v>0</v>
      </c>
      <c r="G328" s="46">
        <v>1</v>
      </c>
    </row>
    <row r="329" spans="1:31" ht="14.25" customHeight="1" thickBot="1" x14ac:dyDescent="0.3">
      <c r="A329" s="95" t="s">
        <v>44</v>
      </c>
      <c r="B329" s="49">
        <v>0</v>
      </c>
      <c r="C329" s="49">
        <v>2</v>
      </c>
      <c r="D329" s="49">
        <v>6</v>
      </c>
      <c r="E329" s="49">
        <v>11</v>
      </c>
      <c r="F329" s="49">
        <v>1</v>
      </c>
      <c r="G329" s="49">
        <v>5</v>
      </c>
    </row>
    <row r="330" spans="1:31" ht="14.25" customHeight="1" x14ac:dyDescent="0.25">
      <c r="A330" s="53"/>
      <c r="B330" s="51" t="s">
        <v>68</v>
      </c>
      <c r="C330" s="52" t="s">
        <v>69</v>
      </c>
      <c r="D330" s="52"/>
      <c r="E330" s="52"/>
      <c r="F330" s="52"/>
      <c r="G330" s="52"/>
    </row>
    <row r="331" spans="1:31" ht="14.25" customHeight="1" thickBot="1" x14ac:dyDescent="0.3">
      <c r="A331" s="53" t="s">
        <v>109</v>
      </c>
      <c r="B331" s="55" t="s">
        <v>108</v>
      </c>
      <c r="C331" s="55" t="s">
        <v>103</v>
      </c>
      <c r="D331" s="55"/>
      <c r="E331" s="55"/>
      <c r="F331" s="55"/>
      <c r="G331" s="55"/>
    </row>
    <row r="332" spans="1:31" ht="14.25" customHeight="1" x14ac:dyDescent="0.25">
      <c r="A332" s="53" t="s">
        <v>109</v>
      </c>
      <c r="B332" s="42">
        <v>46</v>
      </c>
      <c r="C332" s="42">
        <v>27</v>
      </c>
      <c r="D332" s="42"/>
      <c r="E332" s="42"/>
      <c r="F332" s="42"/>
      <c r="G332" s="42"/>
      <c r="H332" s="106" t="e">
        <f>((G333+G338)/G332)</f>
        <v>#DIV/0!</v>
      </c>
      <c r="I332" s="106" t="e">
        <f>((F333+F338)/F332)</f>
        <v>#DIV/0!</v>
      </c>
      <c r="J332" s="106" t="e">
        <f>((E333+E338)/E332)</f>
        <v>#DIV/0!</v>
      </c>
      <c r="K332" s="106" t="e">
        <f>((D333+D338)/D332)</f>
        <v>#DIV/0!</v>
      </c>
      <c r="L332" s="106">
        <f>((C333+C338)/C332)</f>
        <v>0.85185185185185186</v>
      </c>
      <c r="M332" s="106">
        <f>((B333+B338)/B332)</f>
        <v>0.82608695652173914</v>
      </c>
      <c r="N332" s="104" t="e">
        <f>G333/G332</f>
        <v>#DIV/0!</v>
      </c>
      <c r="O332" s="104" t="e">
        <f>F333/F332</f>
        <v>#DIV/0!</v>
      </c>
      <c r="P332" s="104" t="e">
        <f>E333/E332</f>
        <v>#DIV/0!</v>
      </c>
      <c r="Q332" s="104" t="e">
        <f>D333/D332</f>
        <v>#DIV/0!</v>
      </c>
      <c r="R332" s="104">
        <f>C333/C332</f>
        <v>0.66666666666666663</v>
      </c>
      <c r="S332" s="104">
        <f>B333/B332</f>
        <v>0.76086956521739135</v>
      </c>
      <c r="T332" s="102" t="e">
        <f>G334/G332</f>
        <v>#DIV/0!</v>
      </c>
      <c r="U332" s="102" t="e">
        <f>F334/F332</f>
        <v>#DIV/0!</v>
      </c>
      <c r="V332" s="102" t="e">
        <f>E334/E332</f>
        <v>#DIV/0!</v>
      </c>
      <c r="W332" s="102" t="e">
        <f>D334/D332</f>
        <v>#DIV/0!</v>
      </c>
      <c r="X332" s="102">
        <f>C334/C332</f>
        <v>0.48148148148148145</v>
      </c>
      <c r="Y332" s="102">
        <f>B334/B332</f>
        <v>0.63043478260869568</v>
      </c>
      <c r="Z332" s="100" t="e">
        <f>(G333+G337+G338)/G332</f>
        <v>#DIV/0!</v>
      </c>
      <c r="AA332" s="100" t="e">
        <f>(F333+F337+F338)/F332</f>
        <v>#DIV/0!</v>
      </c>
      <c r="AB332" s="100" t="e">
        <f>(E333+E337+E338)/E332</f>
        <v>#DIV/0!</v>
      </c>
      <c r="AC332" s="100" t="e">
        <f>(D333+D337+D338)/D332</f>
        <v>#DIV/0!</v>
      </c>
      <c r="AD332" s="100">
        <f>(C333+C337+C338)/C332</f>
        <v>0.88888888888888884</v>
      </c>
      <c r="AE332" s="100">
        <f>(B333+B337+B338)/B332</f>
        <v>0.91304347826086951</v>
      </c>
    </row>
    <row r="333" spans="1:31" ht="14.25" customHeight="1" x14ac:dyDescent="0.25">
      <c r="A333" s="53" t="s">
        <v>109</v>
      </c>
      <c r="B333" s="44">
        <v>35</v>
      </c>
      <c r="C333" s="44">
        <v>18</v>
      </c>
      <c r="D333" s="44"/>
      <c r="E333" s="44"/>
      <c r="F333" s="44"/>
      <c r="G333" s="44"/>
    </row>
    <row r="334" spans="1:31" ht="14.25" customHeight="1" x14ac:dyDescent="0.25">
      <c r="A334" s="53" t="s">
        <v>109</v>
      </c>
      <c r="B334" s="46">
        <v>29</v>
      </c>
      <c r="C334" s="46">
        <v>13</v>
      </c>
      <c r="D334" s="46"/>
      <c r="E334" s="46"/>
      <c r="F334" s="46"/>
      <c r="G334" s="46"/>
    </row>
    <row r="335" spans="1:31" ht="14.25" customHeight="1" x14ac:dyDescent="0.25">
      <c r="A335" s="53" t="s">
        <v>109</v>
      </c>
      <c r="B335" s="47">
        <v>41</v>
      </c>
      <c r="C335" s="47">
        <v>22</v>
      </c>
      <c r="D335" s="47"/>
      <c r="E335" s="47"/>
      <c r="F335" s="47"/>
      <c r="G335" s="47"/>
    </row>
    <row r="336" spans="1:31" ht="14.25" customHeight="1" x14ac:dyDescent="0.25">
      <c r="A336" s="53" t="s">
        <v>109</v>
      </c>
      <c r="B336" s="46">
        <v>4</v>
      </c>
      <c r="C336" s="46">
        <v>3</v>
      </c>
      <c r="D336" s="46"/>
      <c r="E336" s="46"/>
      <c r="F336" s="46"/>
      <c r="G336" s="46"/>
    </row>
    <row r="337" spans="1:31" ht="14.25" customHeight="1" x14ac:dyDescent="0.25">
      <c r="A337" s="53" t="s">
        <v>109</v>
      </c>
      <c r="B337" s="46">
        <v>4</v>
      </c>
      <c r="C337" s="46">
        <v>1</v>
      </c>
      <c r="D337" s="46"/>
      <c r="E337" s="46"/>
      <c r="F337" s="46"/>
      <c r="G337" s="46"/>
    </row>
    <row r="338" spans="1:31" ht="14.25" customHeight="1" thickBot="1" x14ac:dyDescent="0.3">
      <c r="A338" s="53" t="s">
        <v>109</v>
      </c>
      <c r="B338" s="49">
        <v>3</v>
      </c>
      <c r="C338" s="49">
        <v>5</v>
      </c>
      <c r="D338" s="49"/>
      <c r="E338" s="49"/>
      <c r="F338" s="49"/>
      <c r="G338" s="49"/>
    </row>
    <row r="339" spans="1:31" ht="14.25" customHeight="1" x14ac:dyDescent="0.25">
      <c r="A339" s="53"/>
      <c r="B339" s="51" t="s">
        <v>67</v>
      </c>
      <c r="C339" s="52" t="s">
        <v>4</v>
      </c>
      <c r="D339" s="52" t="s">
        <v>68</v>
      </c>
      <c r="E339" s="52" t="s">
        <v>3</v>
      </c>
      <c r="F339" s="52" t="s">
        <v>69</v>
      </c>
      <c r="G339" s="52" t="s">
        <v>9</v>
      </c>
    </row>
    <row r="340" spans="1:31" ht="14.25" customHeight="1" thickBot="1" x14ac:dyDescent="0.3">
      <c r="A340" s="53" t="s">
        <v>45</v>
      </c>
      <c r="B340" s="55" t="s">
        <v>126</v>
      </c>
      <c r="C340" s="55" t="s">
        <v>108</v>
      </c>
      <c r="D340" s="55" t="s">
        <v>106</v>
      </c>
      <c r="E340" s="55" t="s">
        <v>103</v>
      </c>
      <c r="F340" s="55" t="s">
        <v>104</v>
      </c>
      <c r="G340" s="55" t="s">
        <v>81</v>
      </c>
    </row>
    <row r="341" spans="1:31" ht="14.25" customHeight="1" x14ac:dyDescent="0.25">
      <c r="A341" s="53" t="s">
        <v>45</v>
      </c>
      <c r="B341" s="42">
        <v>37</v>
      </c>
      <c r="C341" s="42">
        <v>37</v>
      </c>
      <c r="D341" s="42">
        <v>38</v>
      </c>
      <c r="E341" s="42">
        <v>37</v>
      </c>
      <c r="F341" s="42">
        <v>39</v>
      </c>
      <c r="G341" s="42">
        <v>50</v>
      </c>
      <c r="H341" s="106">
        <f>((G342+G347)/G341)</f>
        <v>0.82</v>
      </c>
      <c r="I341" s="106">
        <f>((F342+F347)/F341)</f>
        <v>0.82051282051282048</v>
      </c>
      <c r="J341" s="106">
        <f>((E342+E347)/E341)</f>
        <v>0.56756756756756754</v>
      </c>
      <c r="K341" s="106">
        <f>((D342+D347)/D341)</f>
        <v>0.89473684210526316</v>
      </c>
      <c r="L341" s="106">
        <f>((C342+C347)/C341)</f>
        <v>0.70270270270270274</v>
      </c>
      <c r="M341" s="106">
        <f>((B342+B347)/B341)</f>
        <v>0.81081081081081086</v>
      </c>
      <c r="N341" s="104">
        <f>G342/G341</f>
        <v>0.78</v>
      </c>
      <c r="O341" s="104">
        <f>F342/F341</f>
        <v>0.71794871794871795</v>
      </c>
      <c r="P341" s="104">
        <f>E342/E341</f>
        <v>0.40540540540540543</v>
      </c>
      <c r="Q341" s="104">
        <f>D342/D341</f>
        <v>0.73684210526315785</v>
      </c>
      <c r="R341" s="104">
        <f>C342/C341</f>
        <v>0.6216216216216216</v>
      </c>
      <c r="S341" s="104">
        <f>B342/B341</f>
        <v>0.70270270270270274</v>
      </c>
      <c r="T341" s="102">
        <f>G343/G341</f>
        <v>0.64</v>
      </c>
      <c r="U341" s="102">
        <f>F343/F341</f>
        <v>0.58974358974358976</v>
      </c>
      <c r="V341" s="102">
        <f>E343/E341</f>
        <v>0.35135135135135137</v>
      </c>
      <c r="W341" s="102">
        <f>D343/D341</f>
        <v>0.63157894736842102</v>
      </c>
      <c r="X341" s="102">
        <f>C343/C341</f>
        <v>0.43243243243243246</v>
      </c>
      <c r="Y341" s="102">
        <f>B343/B341</f>
        <v>0.6216216216216216</v>
      </c>
      <c r="Z341" s="100">
        <f>(G342+G346+G347)/G341</f>
        <v>0.82</v>
      </c>
      <c r="AA341" s="100">
        <f>(F342+F346+F347)/F341</f>
        <v>0.84615384615384615</v>
      </c>
      <c r="AB341" s="100">
        <f>(E342+E346+E347)/E341</f>
        <v>0.64864864864864868</v>
      </c>
      <c r="AC341" s="100">
        <f>(D342+D346+D347)/D341</f>
        <v>0.92105263157894735</v>
      </c>
      <c r="AD341" s="100">
        <f>(C342+C346+C347)/C341</f>
        <v>0.89189189189189189</v>
      </c>
      <c r="AE341" s="100">
        <f>(B342+B346+B347)/B341</f>
        <v>0.89189189189189189</v>
      </c>
    </row>
    <row r="342" spans="1:31" ht="14.25" customHeight="1" x14ac:dyDescent="0.25">
      <c r="A342" s="53" t="s">
        <v>45</v>
      </c>
      <c r="B342" s="44">
        <v>26</v>
      </c>
      <c r="C342" s="44">
        <v>23</v>
      </c>
      <c r="D342" s="44">
        <v>28</v>
      </c>
      <c r="E342" s="44">
        <v>15</v>
      </c>
      <c r="F342" s="44">
        <v>28</v>
      </c>
      <c r="G342" s="44">
        <v>39</v>
      </c>
    </row>
    <row r="343" spans="1:31" ht="14.25" customHeight="1" x14ac:dyDescent="0.25">
      <c r="A343" s="53" t="s">
        <v>45</v>
      </c>
      <c r="B343" s="46">
        <v>23</v>
      </c>
      <c r="C343" s="46">
        <v>16</v>
      </c>
      <c r="D343" s="46">
        <v>24</v>
      </c>
      <c r="E343" s="46">
        <v>13</v>
      </c>
      <c r="F343" s="46">
        <v>23</v>
      </c>
      <c r="G343" s="46">
        <v>32</v>
      </c>
    </row>
    <row r="344" spans="1:31" ht="14.25" customHeight="1" x14ac:dyDescent="0.25">
      <c r="A344" s="53" t="s">
        <v>45</v>
      </c>
      <c r="B344" s="47">
        <v>30</v>
      </c>
      <c r="C344" s="47">
        <v>30</v>
      </c>
      <c r="D344" s="47">
        <v>34</v>
      </c>
      <c r="E344" s="47">
        <v>22</v>
      </c>
      <c r="F344" s="47">
        <v>33</v>
      </c>
      <c r="G344" s="47">
        <v>47</v>
      </c>
    </row>
    <row r="345" spans="1:31" ht="14.25" customHeight="1" x14ac:dyDescent="0.25">
      <c r="A345" s="53" t="s">
        <v>45</v>
      </c>
      <c r="B345" s="46">
        <v>4</v>
      </c>
      <c r="C345" s="46">
        <v>4</v>
      </c>
      <c r="D345" s="46">
        <v>3</v>
      </c>
      <c r="E345" s="46">
        <v>13</v>
      </c>
      <c r="F345" s="46">
        <v>6</v>
      </c>
      <c r="G345" s="46">
        <v>9</v>
      </c>
    </row>
    <row r="346" spans="1:31" ht="14.25" customHeight="1" x14ac:dyDescent="0.25">
      <c r="A346" s="53" t="s">
        <v>45</v>
      </c>
      <c r="B346" s="46">
        <v>3</v>
      </c>
      <c r="C346" s="46">
        <v>7</v>
      </c>
      <c r="D346" s="46">
        <v>1</v>
      </c>
      <c r="E346" s="46">
        <v>3</v>
      </c>
      <c r="F346" s="46">
        <v>1</v>
      </c>
      <c r="G346" s="46">
        <v>0</v>
      </c>
    </row>
    <row r="347" spans="1:31" ht="14.25" customHeight="1" thickBot="1" x14ac:dyDescent="0.3">
      <c r="A347" s="53" t="s">
        <v>45</v>
      </c>
      <c r="B347" s="49">
        <v>4</v>
      </c>
      <c r="C347" s="49">
        <v>3</v>
      </c>
      <c r="D347" s="49">
        <v>6</v>
      </c>
      <c r="E347" s="49">
        <v>6</v>
      </c>
      <c r="F347" s="49">
        <v>4</v>
      </c>
      <c r="G347" s="49">
        <v>2</v>
      </c>
    </row>
    <row r="348" spans="1:31" ht="14.25" customHeight="1" x14ac:dyDescent="0.25">
      <c r="A348" s="53"/>
      <c r="B348" s="52" t="s">
        <v>67</v>
      </c>
      <c r="C348" s="52" t="s">
        <v>4</v>
      </c>
      <c r="D348" s="52" t="s">
        <v>68</v>
      </c>
      <c r="E348" s="52" t="s">
        <v>3</v>
      </c>
      <c r="F348" s="52" t="s">
        <v>69</v>
      </c>
      <c r="G348" s="52" t="s">
        <v>2</v>
      </c>
    </row>
    <row r="349" spans="1:31" ht="14.25" customHeight="1" thickBot="1" x14ac:dyDescent="0.3">
      <c r="A349" s="53" t="s">
        <v>46</v>
      </c>
      <c r="B349" s="55" t="s">
        <v>126</v>
      </c>
      <c r="C349" s="55" t="s">
        <v>108</v>
      </c>
      <c r="D349" s="55" t="s">
        <v>106</v>
      </c>
      <c r="E349" s="55" t="s">
        <v>103</v>
      </c>
      <c r="F349" s="55" t="s">
        <v>104</v>
      </c>
      <c r="G349" s="55" t="s">
        <v>86</v>
      </c>
    </row>
    <row r="350" spans="1:31" ht="14.25" customHeight="1" x14ac:dyDescent="0.25">
      <c r="A350" s="53" t="s">
        <v>46</v>
      </c>
      <c r="B350" s="42">
        <v>81</v>
      </c>
      <c r="C350" s="42">
        <v>74</v>
      </c>
      <c r="D350" s="42">
        <v>80</v>
      </c>
      <c r="E350" s="42">
        <v>83</v>
      </c>
      <c r="F350" s="42">
        <v>91</v>
      </c>
      <c r="G350" s="42">
        <v>86</v>
      </c>
      <c r="H350" s="106">
        <f>((G351+G356)/G350)</f>
        <v>0.77906976744186052</v>
      </c>
      <c r="I350" s="106">
        <f>((F351+F356)/F350)</f>
        <v>0.90109890109890112</v>
      </c>
      <c r="J350" s="106">
        <f>((E351+E356)/E350)</f>
        <v>0.80722891566265065</v>
      </c>
      <c r="K350" s="106">
        <f>((D351+D356)/D350)</f>
        <v>0.83750000000000002</v>
      </c>
      <c r="L350" s="106">
        <f>((C351+C356)/C350)</f>
        <v>0.7567567567567568</v>
      </c>
      <c r="M350" s="106">
        <f>((B351+B356)/B350)</f>
        <v>0.83950617283950613</v>
      </c>
      <c r="N350" s="104">
        <f>G351/G350</f>
        <v>0.65116279069767447</v>
      </c>
      <c r="O350" s="104">
        <f>F351/F350</f>
        <v>0.79120879120879117</v>
      </c>
      <c r="P350" s="104">
        <f>E351/E350</f>
        <v>0.62650602409638556</v>
      </c>
      <c r="Q350" s="104">
        <f>D351/D350</f>
        <v>0.76249999999999996</v>
      </c>
      <c r="R350" s="104">
        <f>C351/C350</f>
        <v>0.52702702702702697</v>
      </c>
      <c r="S350" s="104">
        <f>B351/B350</f>
        <v>0.79012345679012341</v>
      </c>
      <c r="T350" s="102">
        <f>G352/G350</f>
        <v>0.41860465116279072</v>
      </c>
      <c r="U350" s="102">
        <f>F352/F350</f>
        <v>0.63736263736263732</v>
      </c>
      <c r="V350" s="102">
        <f>E352/E350</f>
        <v>0.44578313253012047</v>
      </c>
      <c r="W350" s="102">
        <f>D352/D350</f>
        <v>0.65</v>
      </c>
      <c r="X350" s="102">
        <f>C352/C350</f>
        <v>0.36486486486486486</v>
      </c>
      <c r="Y350" s="102">
        <f>B352/B350</f>
        <v>0.70370370370370372</v>
      </c>
      <c r="Z350" s="100">
        <f>(G351+G355+G356)/G350</f>
        <v>0.80232558139534882</v>
      </c>
      <c r="AA350" s="100">
        <f>(F351+F355+F356)/F350</f>
        <v>0.92307692307692313</v>
      </c>
      <c r="AB350" s="100">
        <f>(E351+E355+E356)/E350</f>
        <v>0.84337349397590367</v>
      </c>
      <c r="AC350" s="100">
        <f>(D351+D355+D356)/D350</f>
        <v>0.86250000000000004</v>
      </c>
      <c r="AD350" s="100">
        <f>(C351+C355+C356)/C350</f>
        <v>0.85135135135135132</v>
      </c>
      <c r="AE350" s="100">
        <f>(B351+B355+B356)/B350</f>
        <v>0.87654320987654322</v>
      </c>
    </row>
    <row r="351" spans="1:31" ht="14.25" customHeight="1" x14ac:dyDescent="0.25">
      <c r="A351" s="53" t="s">
        <v>46</v>
      </c>
      <c r="B351" s="44">
        <v>64</v>
      </c>
      <c r="C351" s="44">
        <v>39</v>
      </c>
      <c r="D351" s="44">
        <v>61</v>
      </c>
      <c r="E351" s="44">
        <v>52</v>
      </c>
      <c r="F351" s="44">
        <v>72</v>
      </c>
      <c r="G351" s="44">
        <v>56</v>
      </c>
    </row>
    <row r="352" spans="1:31" ht="14.25" customHeight="1" x14ac:dyDescent="0.25">
      <c r="A352" s="53" t="s">
        <v>46</v>
      </c>
      <c r="B352" s="46">
        <v>57</v>
      </c>
      <c r="C352" s="44">
        <v>27</v>
      </c>
      <c r="D352" s="46">
        <v>52</v>
      </c>
      <c r="E352" s="46">
        <v>37</v>
      </c>
      <c r="F352" s="46">
        <v>58</v>
      </c>
      <c r="G352" s="46">
        <v>36</v>
      </c>
    </row>
    <row r="353" spans="1:31" ht="14.25" customHeight="1" x14ac:dyDescent="0.25">
      <c r="A353" s="53" t="s">
        <v>46</v>
      </c>
      <c r="B353" s="47">
        <v>73</v>
      </c>
      <c r="C353" s="44">
        <v>66</v>
      </c>
      <c r="D353" s="47">
        <v>70</v>
      </c>
      <c r="E353" s="47">
        <v>66</v>
      </c>
      <c r="F353" s="47">
        <v>85</v>
      </c>
      <c r="G353" s="47">
        <v>73</v>
      </c>
    </row>
    <row r="354" spans="1:31" ht="14.25" customHeight="1" x14ac:dyDescent="0.25">
      <c r="A354" s="53" t="s">
        <v>46</v>
      </c>
      <c r="B354" s="46">
        <v>10</v>
      </c>
      <c r="C354" s="44">
        <v>11</v>
      </c>
      <c r="D354" s="46">
        <v>11</v>
      </c>
      <c r="E354" s="46">
        <v>13</v>
      </c>
      <c r="F354" s="46">
        <v>7</v>
      </c>
      <c r="G354" s="46">
        <v>17</v>
      </c>
    </row>
    <row r="355" spans="1:31" ht="14.25" customHeight="1" x14ac:dyDescent="0.25">
      <c r="A355" s="53" t="s">
        <v>46</v>
      </c>
      <c r="B355" s="46">
        <v>3</v>
      </c>
      <c r="C355" s="44">
        <v>7</v>
      </c>
      <c r="D355" s="46">
        <v>2</v>
      </c>
      <c r="E355" s="46">
        <v>3</v>
      </c>
      <c r="F355" s="46">
        <v>2</v>
      </c>
      <c r="G355" s="46">
        <v>2</v>
      </c>
    </row>
    <row r="356" spans="1:31" ht="14.25" customHeight="1" thickBot="1" x14ac:dyDescent="0.3">
      <c r="A356" s="53" t="s">
        <v>46</v>
      </c>
      <c r="B356" s="49">
        <v>4</v>
      </c>
      <c r="C356" s="49">
        <v>17</v>
      </c>
      <c r="D356" s="49">
        <v>6</v>
      </c>
      <c r="E356" s="49">
        <v>15</v>
      </c>
      <c r="F356" s="49">
        <v>10</v>
      </c>
      <c r="G356" s="49">
        <v>11</v>
      </c>
    </row>
    <row r="357" spans="1:31" ht="14.25" customHeight="1" x14ac:dyDescent="0.25">
      <c r="A357" s="53"/>
      <c r="B357" s="52" t="s">
        <v>68</v>
      </c>
      <c r="C357" s="52" t="s">
        <v>69</v>
      </c>
      <c r="D357" s="52" t="s">
        <v>9</v>
      </c>
      <c r="E357" s="52" t="s">
        <v>10</v>
      </c>
      <c r="F357" s="52" t="s">
        <v>11</v>
      </c>
      <c r="G357" s="52" t="s">
        <v>12</v>
      </c>
    </row>
    <row r="358" spans="1:31" ht="14.25" customHeight="1" thickBot="1" x14ac:dyDescent="0.3">
      <c r="A358" s="53" t="s">
        <v>47</v>
      </c>
      <c r="B358" s="55" t="s">
        <v>108</v>
      </c>
      <c r="C358" s="55" t="s">
        <v>103</v>
      </c>
      <c r="D358" s="55" t="s">
        <v>86</v>
      </c>
      <c r="E358" s="55" t="s">
        <v>67</v>
      </c>
      <c r="F358" s="55" t="s">
        <v>68</v>
      </c>
      <c r="G358" s="55" t="s">
        <v>69</v>
      </c>
    </row>
    <row r="359" spans="1:31" ht="14.25" customHeight="1" x14ac:dyDescent="0.25">
      <c r="A359" s="53" t="s">
        <v>47</v>
      </c>
      <c r="B359" s="42">
        <v>25</v>
      </c>
      <c r="C359" s="42">
        <v>40</v>
      </c>
      <c r="D359" s="42">
        <v>27</v>
      </c>
      <c r="E359" s="42">
        <v>26</v>
      </c>
      <c r="F359" s="42">
        <v>24</v>
      </c>
      <c r="G359" s="42">
        <v>38</v>
      </c>
      <c r="H359" s="106">
        <f>((G360+G365)/G359)</f>
        <v>0.36842105263157893</v>
      </c>
      <c r="I359" s="106">
        <f>((F360+F365)/F359)</f>
        <v>0.45833333333333331</v>
      </c>
      <c r="J359" s="106">
        <f>((E360+E365)/E359)</f>
        <v>0.38461538461538464</v>
      </c>
      <c r="K359" s="106">
        <f>((D360+D365)/D359)</f>
        <v>0.51851851851851849</v>
      </c>
      <c r="L359" s="106">
        <f>((C360+C365)/C359)</f>
        <v>0.42499999999999999</v>
      </c>
      <c r="M359" s="106">
        <f>((B360+B365)/B359)</f>
        <v>0.56000000000000005</v>
      </c>
      <c r="N359" s="104">
        <f>G360/G359</f>
        <v>0.18421052631578946</v>
      </c>
      <c r="O359" s="104">
        <f>F360/F359</f>
        <v>0.375</v>
      </c>
      <c r="P359" s="104">
        <f>E360/E359</f>
        <v>0.23076923076923078</v>
      </c>
      <c r="Q359" s="104">
        <f>D360/D359</f>
        <v>0.44444444444444442</v>
      </c>
      <c r="R359" s="104">
        <f>C360/C359</f>
        <v>0.27500000000000002</v>
      </c>
      <c r="S359" s="104">
        <f>B360/B359</f>
        <v>0.52</v>
      </c>
      <c r="T359" s="102">
        <f>G361/G359</f>
        <v>2.6315789473684209E-2</v>
      </c>
      <c r="U359" s="102">
        <f>F361/F359</f>
        <v>0.20833333333333334</v>
      </c>
      <c r="V359" s="102">
        <f>E361/E359</f>
        <v>0.15384615384615385</v>
      </c>
      <c r="W359" s="102">
        <f>D361/D359</f>
        <v>0.33333333333333331</v>
      </c>
      <c r="X359" s="102">
        <f>C361/C359</f>
        <v>0.17499999999999999</v>
      </c>
      <c r="Y359" s="102">
        <f>B361/B359</f>
        <v>0.36</v>
      </c>
      <c r="Z359" s="100">
        <f>(G360+G364+G365)/G359</f>
        <v>0.42105263157894735</v>
      </c>
      <c r="AA359" s="100">
        <f>(F360+F364+F365)/F359</f>
        <v>0.5</v>
      </c>
      <c r="AB359" s="100">
        <f>(E360+E364+E365)/E359</f>
        <v>0.38461538461538464</v>
      </c>
      <c r="AC359" s="100">
        <f>(D360+D364+D365)/D359</f>
        <v>0.55555555555555558</v>
      </c>
      <c r="AD359" s="100">
        <f>(C360+C364+C365)/C359</f>
        <v>0.47499999999999998</v>
      </c>
      <c r="AE359" s="100">
        <f>(B360+B364+B365)/B359</f>
        <v>0.64</v>
      </c>
    </row>
    <row r="360" spans="1:31" ht="14.25" customHeight="1" x14ac:dyDescent="0.25">
      <c r="A360" s="53" t="s">
        <v>47</v>
      </c>
      <c r="B360" s="44">
        <v>13</v>
      </c>
      <c r="C360" s="44">
        <v>11</v>
      </c>
      <c r="D360" s="44">
        <v>12</v>
      </c>
      <c r="E360" s="44">
        <v>6</v>
      </c>
      <c r="F360" s="44">
        <v>9</v>
      </c>
      <c r="G360" s="44">
        <v>7</v>
      </c>
    </row>
    <row r="361" spans="1:31" ht="14.25" customHeight="1" x14ac:dyDescent="0.25">
      <c r="A361" s="53" t="s">
        <v>47</v>
      </c>
      <c r="B361" s="46">
        <v>9</v>
      </c>
      <c r="C361" s="46">
        <v>7</v>
      </c>
      <c r="D361" s="46">
        <v>9</v>
      </c>
      <c r="E361" s="46">
        <v>4</v>
      </c>
      <c r="F361" s="46">
        <v>5</v>
      </c>
      <c r="G361" s="46">
        <v>1</v>
      </c>
    </row>
    <row r="362" spans="1:31" ht="14.25" customHeight="1" x14ac:dyDescent="0.25">
      <c r="A362" s="53" t="s">
        <v>47</v>
      </c>
      <c r="B362" s="47">
        <v>18</v>
      </c>
      <c r="C362" s="47">
        <v>29</v>
      </c>
      <c r="D362" s="47">
        <v>21</v>
      </c>
      <c r="E362" s="47">
        <v>19</v>
      </c>
      <c r="F362" s="47">
        <v>17</v>
      </c>
      <c r="G362" s="47">
        <v>21</v>
      </c>
    </row>
    <row r="363" spans="1:31" ht="14.25" customHeight="1" x14ac:dyDescent="0.25">
      <c r="A363" s="53" t="s">
        <v>47</v>
      </c>
      <c r="B363" s="46">
        <v>9</v>
      </c>
      <c r="C363" s="46">
        <v>21</v>
      </c>
      <c r="D363" s="46">
        <v>12</v>
      </c>
      <c r="E363" s="46">
        <v>16</v>
      </c>
      <c r="F363" s="46">
        <v>12</v>
      </c>
      <c r="G363" s="46">
        <v>22</v>
      </c>
    </row>
    <row r="364" spans="1:31" ht="14.25" customHeight="1" x14ac:dyDescent="0.25">
      <c r="A364" s="53" t="s">
        <v>47</v>
      </c>
      <c r="B364" s="46">
        <v>2</v>
      </c>
      <c r="C364" s="46">
        <v>2</v>
      </c>
      <c r="D364" s="46">
        <v>1</v>
      </c>
      <c r="E364" s="46">
        <v>0</v>
      </c>
      <c r="F364" s="46">
        <v>1</v>
      </c>
      <c r="G364" s="46">
        <v>2</v>
      </c>
    </row>
    <row r="365" spans="1:31" ht="14.25" customHeight="1" thickBot="1" x14ac:dyDescent="0.3">
      <c r="A365" s="53" t="s">
        <v>47</v>
      </c>
      <c r="B365" s="49">
        <v>1</v>
      </c>
      <c r="C365" s="49">
        <v>6</v>
      </c>
      <c r="D365" s="49">
        <v>2</v>
      </c>
      <c r="E365" s="49">
        <v>4</v>
      </c>
      <c r="F365" s="49">
        <v>2</v>
      </c>
      <c r="G365" s="49">
        <v>7</v>
      </c>
    </row>
    <row r="366" spans="1:31" ht="14.25" customHeight="1" x14ac:dyDescent="0.25">
      <c r="A366" s="53"/>
      <c r="B366" s="51" t="s">
        <v>67</v>
      </c>
      <c r="C366" s="52" t="s">
        <v>4</v>
      </c>
      <c r="D366" s="52" t="s">
        <v>68</v>
      </c>
      <c r="E366" s="52" t="s">
        <v>3</v>
      </c>
      <c r="F366" s="52" t="s">
        <v>69</v>
      </c>
      <c r="G366" s="52" t="s">
        <v>9</v>
      </c>
    </row>
    <row r="367" spans="1:31" ht="14.25" customHeight="1" thickBot="1" x14ac:dyDescent="0.3">
      <c r="A367" s="53" t="s">
        <v>48</v>
      </c>
      <c r="B367" s="55" t="s">
        <v>126</v>
      </c>
      <c r="C367" s="55" t="s">
        <v>108</v>
      </c>
      <c r="D367" s="55" t="s">
        <v>106</v>
      </c>
      <c r="E367" s="55" t="s">
        <v>103</v>
      </c>
      <c r="F367" s="55" t="s">
        <v>104</v>
      </c>
      <c r="G367" s="55" t="s">
        <v>81</v>
      </c>
    </row>
    <row r="368" spans="1:31" ht="14.25" customHeight="1" x14ac:dyDescent="0.25">
      <c r="A368" s="53" t="s">
        <v>48</v>
      </c>
      <c r="B368" s="42">
        <v>42</v>
      </c>
      <c r="C368" s="42">
        <v>30</v>
      </c>
      <c r="D368" s="42">
        <v>30</v>
      </c>
      <c r="E368" s="42">
        <v>16</v>
      </c>
      <c r="F368" s="42">
        <v>30</v>
      </c>
      <c r="G368" s="42">
        <v>42</v>
      </c>
      <c r="H368" s="106">
        <f>((G369+G374)/G368)</f>
        <v>0.66666666666666663</v>
      </c>
      <c r="I368" s="106">
        <f>((F369+F374)/F368)</f>
        <v>0.66666666666666663</v>
      </c>
      <c r="J368" s="106">
        <f>((E369+E374)/E368)</f>
        <v>0.625</v>
      </c>
      <c r="K368" s="106">
        <f>((D369+D374)/D368)</f>
        <v>0.7</v>
      </c>
      <c r="L368" s="106">
        <f>((C369+C374)/C368)</f>
        <v>0.4</v>
      </c>
      <c r="M368" s="106">
        <f>((B369+B374)/B368)</f>
        <v>0.5714285714285714</v>
      </c>
      <c r="N368" s="104">
        <f>G369/G368</f>
        <v>0.5714285714285714</v>
      </c>
      <c r="O368" s="104">
        <f>F369/F368</f>
        <v>0.43333333333333335</v>
      </c>
      <c r="P368" s="104">
        <f>E369/E368</f>
        <v>0.3125</v>
      </c>
      <c r="Q368" s="104">
        <f>D369/D368</f>
        <v>0.56666666666666665</v>
      </c>
      <c r="R368" s="104">
        <f>C369/C368</f>
        <v>6.6666666666666666E-2</v>
      </c>
      <c r="S368" s="104">
        <f>B369/B368</f>
        <v>0.54761904761904767</v>
      </c>
      <c r="T368" s="102">
        <f>G370/G368</f>
        <v>0.26190476190476192</v>
      </c>
      <c r="U368" s="102">
        <f>F370/F368</f>
        <v>0.16666666666666666</v>
      </c>
      <c r="V368" s="102">
        <f>E370/E368</f>
        <v>0</v>
      </c>
      <c r="W368" s="102">
        <f>D370/D368</f>
        <v>0.23333333333333334</v>
      </c>
      <c r="X368" s="102">
        <f>C370/C368</f>
        <v>0</v>
      </c>
      <c r="Y368" s="102">
        <f>B370/B368</f>
        <v>7.1428571428571425E-2</v>
      </c>
      <c r="Z368" s="100">
        <f>(G369+G373+G374)/G368</f>
        <v>0.7142857142857143</v>
      </c>
      <c r="AA368" s="100">
        <f>(F369+F373+F374)/F368</f>
        <v>0.73333333333333328</v>
      </c>
      <c r="AB368" s="100">
        <f>(E369+E373+E374)/E368</f>
        <v>0.625</v>
      </c>
      <c r="AC368" s="100">
        <f>(D369+D373+D374)/D368</f>
        <v>0.73333333333333328</v>
      </c>
      <c r="AD368" s="100">
        <f>(C369+C373+C374)/C368</f>
        <v>0.53333333333333333</v>
      </c>
      <c r="AE368" s="100">
        <f>(B369+B373+B374)/B368</f>
        <v>0.7142857142857143</v>
      </c>
    </row>
    <row r="369" spans="1:31" ht="14.25" customHeight="1" x14ac:dyDescent="0.25">
      <c r="A369" s="53" t="s">
        <v>48</v>
      </c>
      <c r="B369" s="44">
        <v>23</v>
      </c>
      <c r="C369" s="44">
        <v>2</v>
      </c>
      <c r="D369" s="44">
        <v>17</v>
      </c>
      <c r="E369" s="44">
        <v>5</v>
      </c>
      <c r="F369" s="44">
        <v>13</v>
      </c>
      <c r="G369" s="44">
        <v>24</v>
      </c>
    </row>
    <row r="370" spans="1:31" ht="14.25" customHeight="1" x14ac:dyDescent="0.25">
      <c r="A370" s="53" t="s">
        <v>48</v>
      </c>
      <c r="B370" s="44">
        <v>3</v>
      </c>
      <c r="C370" s="46">
        <v>0</v>
      </c>
      <c r="D370" s="46">
        <v>7</v>
      </c>
      <c r="E370" s="46">
        <v>0</v>
      </c>
      <c r="F370" s="46">
        <v>5</v>
      </c>
      <c r="G370" s="46">
        <v>11</v>
      </c>
    </row>
    <row r="371" spans="1:31" ht="14.25" customHeight="1" x14ac:dyDescent="0.25">
      <c r="A371" s="53" t="s">
        <v>48</v>
      </c>
      <c r="B371" s="44">
        <v>33</v>
      </c>
      <c r="C371" s="47">
        <v>15</v>
      </c>
      <c r="D371" s="47">
        <v>25</v>
      </c>
      <c r="E371" s="47">
        <v>12</v>
      </c>
      <c r="F371" s="47">
        <v>25</v>
      </c>
      <c r="G371" s="47">
        <v>33</v>
      </c>
    </row>
    <row r="372" spans="1:31" ht="14.25" customHeight="1" x14ac:dyDescent="0.25">
      <c r="A372" s="53" t="s">
        <v>48</v>
      </c>
      <c r="B372" s="44">
        <v>12</v>
      </c>
      <c r="C372" s="46">
        <v>14</v>
      </c>
      <c r="D372" s="46">
        <v>8</v>
      </c>
      <c r="E372" s="46">
        <v>6</v>
      </c>
      <c r="F372" s="46">
        <v>8</v>
      </c>
      <c r="G372" s="46">
        <v>12</v>
      </c>
    </row>
    <row r="373" spans="1:31" ht="14.25" customHeight="1" x14ac:dyDescent="0.25">
      <c r="A373" s="53" t="s">
        <v>48</v>
      </c>
      <c r="B373" s="44">
        <v>6</v>
      </c>
      <c r="C373" s="46">
        <v>4</v>
      </c>
      <c r="D373" s="46">
        <v>1</v>
      </c>
      <c r="E373" s="46">
        <v>0</v>
      </c>
      <c r="F373" s="46">
        <v>2</v>
      </c>
      <c r="G373" s="46">
        <v>2</v>
      </c>
    </row>
    <row r="374" spans="1:31" ht="14.25" customHeight="1" thickBot="1" x14ac:dyDescent="0.3">
      <c r="A374" s="53" t="s">
        <v>48</v>
      </c>
      <c r="B374" s="49">
        <v>1</v>
      </c>
      <c r="C374" s="49">
        <v>10</v>
      </c>
      <c r="D374" s="49">
        <v>4</v>
      </c>
      <c r="E374" s="49">
        <v>5</v>
      </c>
      <c r="F374" s="49">
        <v>7</v>
      </c>
      <c r="G374" s="49">
        <v>4</v>
      </c>
    </row>
    <row r="375" spans="1:31" ht="14.25" customHeight="1" x14ac:dyDescent="0.25">
      <c r="A375" s="53"/>
      <c r="B375" s="52" t="s">
        <v>67</v>
      </c>
      <c r="C375" s="51" t="s">
        <v>4</v>
      </c>
      <c r="D375" s="52" t="s">
        <v>68</v>
      </c>
      <c r="E375" s="52" t="s">
        <v>3</v>
      </c>
      <c r="F375" s="52" t="s">
        <v>69</v>
      </c>
      <c r="G375" s="52" t="s">
        <v>2</v>
      </c>
    </row>
    <row r="376" spans="1:31" ht="14.25" customHeight="1" thickBot="1" x14ac:dyDescent="0.3">
      <c r="A376" s="53" t="s">
        <v>49</v>
      </c>
      <c r="B376" s="55" t="s">
        <v>126</v>
      </c>
      <c r="C376" s="55" t="s">
        <v>108</v>
      </c>
      <c r="D376" s="55" t="s">
        <v>106</v>
      </c>
      <c r="E376" s="55" t="s">
        <v>103</v>
      </c>
      <c r="F376" s="55" t="s">
        <v>104</v>
      </c>
      <c r="G376" s="55" t="s">
        <v>86</v>
      </c>
    </row>
    <row r="377" spans="1:31" ht="14.25" customHeight="1" x14ac:dyDescent="0.25">
      <c r="A377" s="53" t="s">
        <v>49</v>
      </c>
      <c r="B377" s="42">
        <v>89</v>
      </c>
      <c r="C377" s="42">
        <v>34</v>
      </c>
      <c r="D377" s="42">
        <v>87</v>
      </c>
      <c r="E377" s="42">
        <v>42</v>
      </c>
      <c r="F377" s="42">
        <v>88</v>
      </c>
      <c r="G377" s="42">
        <v>43</v>
      </c>
      <c r="H377" s="106">
        <f>((G378+G383)/G377)</f>
        <v>0.53488372093023251</v>
      </c>
      <c r="I377" s="106">
        <f>((F378+F383)/F377)</f>
        <v>0.81818181818181823</v>
      </c>
      <c r="J377" s="106">
        <f>((E378+E383)/E377)</f>
        <v>0.47619047619047616</v>
      </c>
      <c r="K377" s="106">
        <f>((D378+D383)/D377)</f>
        <v>0.47126436781609193</v>
      </c>
      <c r="L377" s="106">
        <f>((C378+C383)/C377)</f>
        <v>0.41176470588235292</v>
      </c>
      <c r="M377" s="106">
        <f>((B378+B383)/B377)</f>
        <v>0.550561797752809</v>
      </c>
      <c r="N377" s="104">
        <f>G378/G377</f>
        <v>0.44186046511627908</v>
      </c>
      <c r="O377" s="104">
        <f>F378/F377</f>
        <v>0.69318181818181823</v>
      </c>
      <c r="P377" s="104">
        <f>E378/E377</f>
        <v>0.26190476190476192</v>
      </c>
      <c r="Q377" s="104">
        <f>D378/D377</f>
        <v>0.34482758620689657</v>
      </c>
      <c r="R377" s="104">
        <f>C378/C377</f>
        <v>0.17647058823529413</v>
      </c>
      <c r="S377" s="104">
        <f>B378/B377</f>
        <v>0.5056179775280899</v>
      </c>
      <c r="T377" s="102">
        <f>G379/G377</f>
        <v>0.2558139534883721</v>
      </c>
      <c r="U377" s="102">
        <f>F379/F377</f>
        <v>0.60227272727272729</v>
      </c>
      <c r="V377" s="102">
        <f>E379/E377</f>
        <v>0.14285714285714285</v>
      </c>
      <c r="W377" s="102">
        <f>D379/D377</f>
        <v>0.27586206896551724</v>
      </c>
      <c r="X377" s="102">
        <f>C379/C377</f>
        <v>5.8823529411764705E-2</v>
      </c>
      <c r="Y377" s="102">
        <f>B379/B377</f>
        <v>0.4044943820224719</v>
      </c>
      <c r="Z377" s="100">
        <f>(G378+G382+G383)/G377</f>
        <v>0.58139534883720934</v>
      </c>
      <c r="AA377" s="100">
        <f>(F378+F382+F383)/F377</f>
        <v>0.82954545454545459</v>
      </c>
      <c r="AB377" s="100">
        <f>(E378+E382+E383)/E377</f>
        <v>0.61904761904761907</v>
      </c>
      <c r="AC377" s="100">
        <f>(D378+D382+D383)/D377</f>
        <v>0.63218390804597702</v>
      </c>
      <c r="AD377" s="100">
        <f>(C378+C382+C383)/C377</f>
        <v>0.55882352941176472</v>
      </c>
      <c r="AE377" s="100">
        <f>(B378+B382+B383)/B377</f>
        <v>0.7528089887640449</v>
      </c>
    </row>
    <row r="378" spans="1:31" ht="14.25" customHeight="1" x14ac:dyDescent="0.25">
      <c r="A378" s="53" t="s">
        <v>49</v>
      </c>
      <c r="B378" s="44">
        <v>45</v>
      </c>
      <c r="C378" s="44">
        <v>6</v>
      </c>
      <c r="D378" s="44">
        <v>30</v>
      </c>
      <c r="E378" s="44">
        <v>11</v>
      </c>
      <c r="F378" s="44">
        <v>61</v>
      </c>
      <c r="G378" s="44">
        <v>19</v>
      </c>
    </row>
    <row r="379" spans="1:31" ht="14.25" customHeight="1" x14ac:dyDescent="0.25">
      <c r="A379" s="53" t="s">
        <v>49</v>
      </c>
      <c r="B379" s="46">
        <v>36</v>
      </c>
      <c r="C379" s="44">
        <v>2</v>
      </c>
      <c r="D379" s="46">
        <v>24</v>
      </c>
      <c r="E379" s="46">
        <v>6</v>
      </c>
      <c r="F379" s="46">
        <v>53</v>
      </c>
      <c r="G379" s="46">
        <v>11</v>
      </c>
    </row>
    <row r="380" spans="1:31" ht="14.25" customHeight="1" x14ac:dyDescent="0.25">
      <c r="A380" s="53" t="s">
        <v>49</v>
      </c>
      <c r="B380" s="47">
        <v>59</v>
      </c>
      <c r="C380" s="44">
        <v>20</v>
      </c>
      <c r="D380" s="47">
        <v>61</v>
      </c>
      <c r="E380" s="47">
        <v>24</v>
      </c>
      <c r="F380" s="47">
        <v>77</v>
      </c>
      <c r="G380" s="47">
        <v>29</v>
      </c>
    </row>
    <row r="381" spans="1:31" ht="14.25" customHeight="1" x14ac:dyDescent="0.25">
      <c r="A381" s="53" t="s">
        <v>49</v>
      </c>
      <c r="B381" s="46">
        <v>22</v>
      </c>
      <c r="C381" s="44">
        <v>15</v>
      </c>
      <c r="D381" s="46">
        <v>32</v>
      </c>
      <c r="E381" s="46">
        <v>16</v>
      </c>
      <c r="F381" s="46">
        <v>15</v>
      </c>
      <c r="G381" s="46">
        <v>18</v>
      </c>
    </row>
    <row r="382" spans="1:31" ht="14.25" customHeight="1" x14ac:dyDescent="0.25">
      <c r="A382" s="53" t="s">
        <v>49</v>
      </c>
      <c r="B382" s="46">
        <v>18</v>
      </c>
      <c r="C382" s="44">
        <v>5</v>
      </c>
      <c r="D382" s="46">
        <v>14</v>
      </c>
      <c r="E382" s="46">
        <v>6</v>
      </c>
      <c r="F382" s="46">
        <v>1</v>
      </c>
      <c r="G382" s="46">
        <v>2</v>
      </c>
    </row>
    <row r="383" spans="1:31" ht="14.25" customHeight="1" thickBot="1" x14ac:dyDescent="0.3">
      <c r="A383" s="53" t="s">
        <v>49</v>
      </c>
      <c r="B383" s="49">
        <v>4</v>
      </c>
      <c r="C383" s="49">
        <v>8</v>
      </c>
      <c r="D383" s="49">
        <v>11</v>
      </c>
      <c r="E383" s="49">
        <v>9</v>
      </c>
      <c r="F383" s="49">
        <v>11</v>
      </c>
      <c r="G383" s="49">
        <v>4</v>
      </c>
    </row>
    <row r="384" spans="1:31" ht="14.25" customHeight="1" x14ac:dyDescent="0.25">
      <c r="A384" s="53"/>
      <c r="B384" s="52" t="s">
        <v>67</v>
      </c>
      <c r="C384" s="52" t="s">
        <v>4</v>
      </c>
      <c r="D384" s="52" t="s">
        <v>68</v>
      </c>
      <c r="E384" s="52" t="s">
        <v>3</v>
      </c>
      <c r="F384" s="52" t="s">
        <v>69</v>
      </c>
      <c r="G384" s="52" t="s">
        <v>2</v>
      </c>
    </row>
    <row r="385" spans="1:31" ht="14.25" customHeight="1" thickBot="1" x14ac:dyDescent="0.3">
      <c r="A385" s="53" t="s">
        <v>50</v>
      </c>
      <c r="B385" s="55" t="s">
        <v>126</v>
      </c>
      <c r="C385" s="55" t="s">
        <v>108</v>
      </c>
      <c r="D385" s="55" t="s">
        <v>106</v>
      </c>
      <c r="E385" s="55" t="s">
        <v>103</v>
      </c>
      <c r="F385" s="55" t="s">
        <v>104</v>
      </c>
      <c r="G385" s="55" t="s">
        <v>86</v>
      </c>
    </row>
    <row r="386" spans="1:31" ht="14.25" customHeight="1" x14ac:dyDescent="0.25">
      <c r="A386" s="53" t="s">
        <v>50</v>
      </c>
      <c r="B386" s="42">
        <v>46</v>
      </c>
      <c r="C386" s="42">
        <v>47</v>
      </c>
      <c r="D386" s="42">
        <v>48</v>
      </c>
      <c r="E386" s="42">
        <v>47</v>
      </c>
      <c r="F386" s="42">
        <v>50</v>
      </c>
      <c r="G386" s="42">
        <v>50</v>
      </c>
      <c r="H386" s="106">
        <f>((G387+G392)/G386)</f>
        <v>0.7</v>
      </c>
      <c r="I386" s="106">
        <f>((F387+F392)/F386)</f>
        <v>0.84</v>
      </c>
      <c r="J386" s="106">
        <f>((E387+E392)/E386)</f>
        <v>0.65957446808510634</v>
      </c>
      <c r="K386" s="106">
        <f>((D387+D392)/D386)</f>
        <v>0.79166666666666663</v>
      </c>
      <c r="L386" s="106">
        <f>((C387+C392)/C386)</f>
        <v>0.5957446808510638</v>
      </c>
      <c r="M386" s="106">
        <f>((B387+B392)/B386)</f>
        <v>0.76086956521739135</v>
      </c>
      <c r="N386" s="104">
        <f>G387/G386</f>
        <v>0.54</v>
      </c>
      <c r="O386" s="104">
        <f>F387/F386</f>
        <v>0.78</v>
      </c>
      <c r="P386" s="104">
        <f>E387/E386</f>
        <v>0.57446808510638303</v>
      </c>
      <c r="Q386" s="104">
        <f>D387/D386</f>
        <v>0.66666666666666663</v>
      </c>
      <c r="R386" s="104">
        <f>C387/C386</f>
        <v>0.42553191489361702</v>
      </c>
      <c r="S386" s="104">
        <f>B387/B386</f>
        <v>0.69565217391304346</v>
      </c>
      <c r="T386" s="102">
        <f>G388/G386</f>
        <v>0.36</v>
      </c>
      <c r="U386" s="102">
        <f>F388/F386</f>
        <v>0.64</v>
      </c>
      <c r="V386" s="102">
        <f>E388/E386</f>
        <v>0.44680851063829785</v>
      </c>
      <c r="W386" s="102">
        <f>D388/D386</f>
        <v>0.52083333333333337</v>
      </c>
      <c r="X386" s="102">
        <f>C388/C386</f>
        <v>0.19148936170212766</v>
      </c>
      <c r="Y386" s="102">
        <f>B388/B386</f>
        <v>0.54347826086956519</v>
      </c>
      <c r="Z386" s="100">
        <f>(G387+G391+G392)/G386</f>
        <v>0.8</v>
      </c>
      <c r="AA386" s="100">
        <f>(F387+F391+F392)/F386</f>
        <v>0.9</v>
      </c>
      <c r="AB386" s="100">
        <f>(E387+E391+E392)/E386</f>
        <v>0.74468085106382975</v>
      </c>
      <c r="AC386" s="100">
        <f>(D387+D391+D392)/D386</f>
        <v>0.875</v>
      </c>
      <c r="AD386" s="100">
        <f>(C387+C391+C392)/C386</f>
        <v>0.7021276595744681</v>
      </c>
      <c r="AE386" s="100">
        <f>(B387+B391+B392)/B386</f>
        <v>0.82608695652173914</v>
      </c>
    </row>
    <row r="387" spans="1:31" ht="14.25" customHeight="1" x14ac:dyDescent="0.25">
      <c r="A387" s="53" t="s">
        <v>50</v>
      </c>
      <c r="B387" s="44">
        <v>32</v>
      </c>
      <c r="C387" s="44">
        <v>20</v>
      </c>
      <c r="D387" s="44">
        <v>32</v>
      </c>
      <c r="E387" s="44">
        <v>27</v>
      </c>
      <c r="F387" s="44">
        <v>39</v>
      </c>
      <c r="G387" s="44">
        <v>27</v>
      </c>
    </row>
    <row r="388" spans="1:31" ht="14.25" customHeight="1" x14ac:dyDescent="0.25">
      <c r="A388" s="53" t="s">
        <v>50</v>
      </c>
      <c r="B388" s="46">
        <v>25</v>
      </c>
      <c r="C388" s="46">
        <v>9</v>
      </c>
      <c r="D388" s="46">
        <v>25</v>
      </c>
      <c r="E388" s="46">
        <v>21</v>
      </c>
      <c r="F388" s="46">
        <v>32</v>
      </c>
      <c r="G388" s="46">
        <v>18</v>
      </c>
    </row>
    <row r="389" spans="1:31" ht="14.25" customHeight="1" x14ac:dyDescent="0.25">
      <c r="A389" s="53" t="s">
        <v>50</v>
      </c>
      <c r="B389" s="47">
        <v>40</v>
      </c>
      <c r="C389" s="47">
        <v>30</v>
      </c>
      <c r="D389" s="47">
        <v>42</v>
      </c>
      <c r="E389" s="47">
        <v>36</v>
      </c>
      <c r="F389" s="47">
        <v>46</v>
      </c>
      <c r="G389" s="47">
        <v>42</v>
      </c>
    </row>
    <row r="390" spans="1:31" ht="14.25" customHeight="1" x14ac:dyDescent="0.25">
      <c r="A390" s="53" t="s">
        <v>50</v>
      </c>
      <c r="B390" s="46">
        <v>8</v>
      </c>
      <c r="C390" s="46">
        <v>14</v>
      </c>
      <c r="D390" s="46">
        <v>6</v>
      </c>
      <c r="E390" s="46">
        <v>12</v>
      </c>
      <c r="F390" s="46">
        <v>5</v>
      </c>
      <c r="G390" s="46">
        <v>10</v>
      </c>
    </row>
    <row r="391" spans="1:31" ht="14.25" customHeight="1" x14ac:dyDescent="0.25">
      <c r="A391" s="53" t="s">
        <v>50</v>
      </c>
      <c r="B391" s="46">
        <v>3</v>
      </c>
      <c r="C391" s="46">
        <v>5</v>
      </c>
      <c r="D391" s="46">
        <v>4</v>
      </c>
      <c r="E391" s="46">
        <v>4</v>
      </c>
      <c r="F391" s="46">
        <v>3</v>
      </c>
      <c r="G391" s="46">
        <v>5</v>
      </c>
    </row>
    <row r="392" spans="1:31" ht="14.25" customHeight="1" x14ac:dyDescent="0.25">
      <c r="A392" s="53" t="s">
        <v>50</v>
      </c>
      <c r="B392" s="49">
        <v>3</v>
      </c>
      <c r="C392" s="49">
        <v>8</v>
      </c>
      <c r="D392" s="49">
        <v>6</v>
      </c>
      <c r="E392" s="49">
        <v>4</v>
      </c>
      <c r="F392" s="49">
        <v>3</v>
      </c>
      <c r="G392" s="49">
        <v>8</v>
      </c>
    </row>
    <row r="393" spans="1:31" ht="14.25" customHeight="1" thickBot="1" x14ac:dyDescent="0.3">
      <c r="A393" s="53" t="s">
        <v>51</v>
      </c>
      <c r="B393" s="40" t="s">
        <v>126</v>
      </c>
      <c r="C393" s="40" t="s">
        <v>108</v>
      </c>
      <c r="D393" s="40" t="s">
        <v>106</v>
      </c>
      <c r="E393" s="40" t="s">
        <v>103</v>
      </c>
      <c r="F393" s="40" t="s">
        <v>104</v>
      </c>
      <c r="G393" s="40" t="s">
        <v>86</v>
      </c>
    </row>
    <row r="394" spans="1:31" ht="14.25" customHeight="1" x14ac:dyDescent="0.25">
      <c r="A394" s="53" t="s">
        <v>51</v>
      </c>
      <c r="B394" s="42">
        <v>388</v>
      </c>
      <c r="C394" s="42">
        <v>253</v>
      </c>
      <c r="D394" s="42">
        <v>407</v>
      </c>
      <c r="E394" s="42">
        <v>234</v>
      </c>
      <c r="F394" s="42">
        <v>347</v>
      </c>
      <c r="G394" s="42">
        <v>249</v>
      </c>
      <c r="H394" s="106">
        <f>((G395+G400)/G394)</f>
        <v>0.67469879518072284</v>
      </c>
      <c r="I394" s="106">
        <f>((F395+F400)/F394)</f>
        <v>0.65994236311239196</v>
      </c>
      <c r="J394" s="106">
        <f>((E395+E400)/E394)</f>
        <v>0.66666666666666663</v>
      </c>
      <c r="K394" s="106">
        <f>((D395+D400)/D394)</f>
        <v>0.56756756756756754</v>
      </c>
      <c r="L394" s="106">
        <f>((C395+C400)/C394)</f>
        <v>0.63636363636363635</v>
      </c>
      <c r="M394" s="106">
        <f>((B395+B400)/B394)</f>
        <v>0.53092783505154639</v>
      </c>
      <c r="N394" s="104">
        <f>G395/G394</f>
        <v>0.5662650602409639</v>
      </c>
      <c r="O394" s="104">
        <f>F395/F394</f>
        <v>0.58213256484149856</v>
      </c>
      <c r="P394" s="104">
        <f>E395/E394</f>
        <v>0.53846153846153844</v>
      </c>
      <c r="Q394" s="104">
        <f>D395/D394</f>
        <v>0.50614250614250611</v>
      </c>
      <c r="R394" s="104">
        <f>C395/C394</f>
        <v>0.5810276679841897</v>
      </c>
      <c r="S394" s="104">
        <f>B395/B394</f>
        <v>0.50257731958762886</v>
      </c>
      <c r="T394" s="102">
        <f>G396/G394</f>
        <v>0.46586345381526106</v>
      </c>
      <c r="U394" s="102">
        <f>F396/F394</f>
        <v>0.48414985590778098</v>
      </c>
      <c r="V394" s="102">
        <f>E396/E394</f>
        <v>0.40598290598290598</v>
      </c>
      <c r="W394" s="102">
        <f>D396/D394</f>
        <v>0.41277641277641275</v>
      </c>
      <c r="X394" s="102">
        <f>C396/C394</f>
        <v>0.47826086956521741</v>
      </c>
      <c r="Y394" s="102">
        <f>B396/B394</f>
        <v>0.40206185567010311</v>
      </c>
      <c r="Z394" s="100">
        <f>(G395+G399+G400)/G394</f>
        <v>0.73493975903614461</v>
      </c>
      <c r="AA394" s="100">
        <f>(F395+F399+F400)/F394</f>
        <v>0.70893371757925072</v>
      </c>
      <c r="AB394" s="100">
        <f>(E395+E399+E400)/E394</f>
        <v>0.74786324786324787</v>
      </c>
      <c r="AC394" s="100">
        <f>(D395+D399+D400)/D394</f>
        <v>0.66339066339066344</v>
      </c>
      <c r="AD394" s="100">
        <f>(C395+C399+C400)/C394</f>
        <v>0.72727272727272729</v>
      </c>
      <c r="AE394" s="100">
        <f>(B395+B399+B400)/B394</f>
        <v>0.69329896907216493</v>
      </c>
    </row>
    <row r="395" spans="1:31" ht="14.25" customHeight="1" x14ac:dyDescent="0.25">
      <c r="A395" s="53" t="s">
        <v>51</v>
      </c>
      <c r="B395" s="44">
        <v>195</v>
      </c>
      <c r="C395" s="44">
        <v>147</v>
      </c>
      <c r="D395" s="44">
        <v>206</v>
      </c>
      <c r="E395" s="44">
        <v>126</v>
      </c>
      <c r="F395" s="44">
        <v>202</v>
      </c>
      <c r="G395" s="44">
        <v>141</v>
      </c>
    </row>
    <row r="396" spans="1:31" ht="14.25" customHeight="1" x14ac:dyDescent="0.25">
      <c r="A396" s="53" t="s">
        <v>51</v>
      </c>
      <c r="B396" s="46">
        <v>156</v>
      </c>
      <c r="C396" s="46">
        <v>121</v>
      </c>
      <c r="D396" s="46">
        <v>168</v>
      </c>
      <c r="E396" s="46">
        <v>95</v>
      </c>
      <c r="F396" s="46">
        <v>168</v>
      </c>
      <c r="G396" s="46">
        <v>116</v>
      </c>
    </row>
    <row r="397" spans="1:31" ht="14.25" customHeight="1" x14ac:dyDescent="0.25">
      <c r="A397" s="53" t="s">
        <v>51</v>
      </c>
      <c r="B397" s="47">
        <v>272</v>
      </c>
      <c r="C397" s="47">
        <v>197</v>
      </c>
      <c r="D397" s="47">
        <v>287</v>
      </c>
      <c r="E397" s="47">
        <v>188</v>
      </c>
      <c r="F397" s="47">
        <v>264</v>
      </c>
      <c r="G397" s="47">
        <v>203</v>
      </c>
    </row>
    <row r="398" spans="1:31" ht="14.25" customHeight="1" x14ac:dyDescent="0.25">
      <c r="A398" s="53" t="s">
        <v>51</v>
      </c>
      <c r="B398" s="46">
        <v>119</v>
      </c>
      <c r="C398" s="46">
        <v>69</v>
      </c>
      <c r="D398" s="46">
        <v>137</v>
      </c>
      <c r="E398" s="46">
        <v>59</v>
      </c>
      <c r="F398" s="46">
        <v>101</v>
      </c>
      <c r="G398" s="46">
        <v>66</v>
      </c>
    </row>
    <row r="399" spans="1:31" ht="14.25" customHeight="1" x14ac:dyDescent="0.25">
      <c r="A399" s="53" t="s">
        <v>51</v>
      </c>
      <c r="B399" s="46">
        <v>63</v>
      </c>
      <c r="C399" s="46">
        <v>23</v>
      </c>
      <c r="D399" s="46">
        <v>39</v>
      </c>
      <c r="E399" s="46">
        <v>19</v>
      </c>
      <c r="F399" s="46">
        <v>17</v>
      </c>
      <c r="G399" s="46">
        <v>15</v>
      </c>
    </row>
    <row r="400" spans="1:31" ht="14.25" customHeight="1" thickBot="1" x14ac:dyDescent="0.3">
      <c r="A400" s="53" t="s">
        <v>51</v>
      </c>
      <c r="B400" s="49">
        <v>11</v>
      </c>
      <c r="C400" s="49">
        <v>14</v>
      </c>
      <c r="D400" s="49">
        <v>25</v>
      </c>
      <c r="E400" s="49">
        <v>30</v>
      </c>
      <c r="F400" s="49">
        <v>27</v>
      </c>
      <c r="G400" s="49">
        <v>27</v>
      </c>
    </row>
    <row r="401" spans="1:31" ht="14.25" customHeight="1" x14ac:dyDescent="0.25">
      <c r="A401" s="53"/>
      <c r="B401" s="51" t="s">
        <v>67</v>
      </c>
      <c r="C401" s="52" t="s">
        <v>68</v>
      </c>
      <c r="D401" s="52" t="s">
        <v>69</v>
      </c>
      <c r="E401" s="52" t="s">
        <v>9</v>
      </c>
      <c r="F401" s="52" t="s">
        <v>10</v>
      </c>
      <c r="G401" s="52" t="s">
        <v>11</v>
      </c>
    </row>
    <row r="402" spans="1:31" ht="14.25" customHeight="1" thickBot="1" x14ac:dyDescent="0.3">
      <c r="A402" s="53" t="s">
        <v>52</v>
      </c>
      <c r="B402" s="55" t="s">
        <v>126</v>
      </c>
      <c r="C402" s="55" t="s">
        <v>106</v>
      </c>
      <c r="D402" s="55" t="s">
        <v>104</v>
      </c>
      <c r="E402" s="55" t="s">
        <v>81</v>
      </c>
      <c r="F402" s="55" t="s">
        <v>4</v>
      </c>
      <c r="G402" s="55" t="s">
        <v>3</v>
      </c>
    </row>
    <row r="403" spans="1:31" ht="14.25" customHeight="1" x14ac:dyDescent="0.25">
      <c r="A403" s="53" t="s">
        <v>52</v>
      </c>
      <c r="B403" s="42">
        <v>50</v>
      </c>
      <c r="C403" s="42">
        <v>50</v>
      </c>
      <c r="D403" s="42">
        <v>49</v>
      </c>
      <c r="E403" s="42">
        <v>49</v>
      </c>
      <c r="F403" s="42">
        <v>49</v>
      </c>
      <c r="G403" s="42">
        <v>50</v>
      </c>
      <c r="H403" s="106">
        <f>((G404+G409)/G403)</f>
        <v>0.78</v>
      </c>
      <c r="I403" s="106">
        <f>((F404+F409)/F403)</f>
        <v>0.83673469387755106</v>
      </c>
      <c r="J403" s="106">
        <f>((E404+E409)/E403)</f>
        <v>0.8571428571428571</v>
      </c>
      <c r="K403" s="106">
        <f>((D404+D409)/D403)</f>
        <v>0.83673469387755106</v>
      </c>
      <c r="L403" s="106">
        <f>((C404+C409)/C403)</f>
        <v>0.84</v>
      </c>
      <c r="M403" s="106">
        <f>((B404+B409)/B403)</f>
        <v>0.74</v>
      </c>
      <c r="N403" s="104">
        <f>G404/G403</f>
        <v>0.64</v>
      </c>
      <c r="O403" s="104">
        <f>F404/F403</f>
        <v>0.73469387755102045</v>
      </c>
      <c r="P403" s="104">
        <f>E404/E403</f>
        <v>0.81632653061224492</v>
      </c>
      <c r="Q403" s="104">
        <f>D404/D403</f>
        <v>0.79591836734693877</v>
      </c>
      <c r="R403" s="104">
        <f>C404/C403</f>
        <v>0.8</v>
      </c>
      <c r="S403" s="104">
        <f>B404/B403</f>
        <v>0.74</v>
      </c>
      <c r="T403" s="102">
        <f>G405/G403</f>
        <v>0.56000000000000005</v>
      </c>
      <c r="U403" s="102">
        <f>F405/F403</f>
        <v>0.63265306122448983</v>
      </c>
      <c r="V403" s="102">
        <f>E405/E403</f>
        <v>0.73469387755102045</v>
      </c>
      <c r="W403" s="102">
        <f>D405/D403</f>
        <v>0.65306122448979587</v>
      </c>
      <c r="X403" s="102">
        <f>C405/C403</f>
        <v>0.68</v>
      </c>
      <c r="Y403" s="102">
        <f>B405/B403</f>
        <v>0.64</v>
      </c>
      <c r="Z403" s="100">
        <f>(G404+G408+G409)/G403</f>
        <v>0.78</v>
      </c>
      <c r="AA403" s="100">
        <f>(F404+F408+F409)/F403</f>
        <v>0.8571428571428571</v>
      </c>
      <c r="AB403" s="100">
        <f>(E404+E408+E409)/E403</f>
        <v>0.8571428571428571</v>
      </c>
      <c r="AC403" s="100">
        <f>(D404+D408+D409)/D403</f>
        <v>0.87755102040816324</v>
      </c>
      <c r="AD403" s="100">
        <f>(C404+C408+C409)/C403</f>
        <v>0.86</v>
      </c>
      <c r="AE403" s="100">
        <f>(B404+B408+B409)/B403</f>
        <v>0.8</v>
      </c>
    </row>
    <row r="404" spans="1:31" ht="14.25" customHeight="1" x14ac:dyDescent="0.25">
      <c r="A404" s="53" t="s">
        <v>52</v>
      </c>
      <c r="B404" s="44">
        <v>37</v>
      </c>
      <c r="C404" s="44">
        <v>40</v>
      </c>
      <c r="D404" s="44">
        <v>39</v>
      </c>
      <c r="E404" s="44">
        <v>40</v>
      </c>
      <c r="F404" s="44">
        <v>36</v>
      </c>
      <c r="G404" s="44">
        <v>32</v>
      </c>
    </row>
    <row r="405" spans="1:31" ht="14.25" customHeight="1" x14ac:dyDescent="0.25">
      <c r="A405" s="53" t="s">
        <v>52</v>
      </c>
      <c r="B405" s="44">
        <v>32</v>
      </c>
      <c r="C405" s="46">
        <v>34</v>
      </c>
      <c r="D405" s="46">
        <v>32</v>
      </c>
      <c r="E405" s="46">
        <v>36</v>
      </c>
      <c r="F405" s="46">
        <v>31</v>
      </c>
      <c r="G405" s="46">
        <v>28</v>
      </c>
    </row>
    <row r="406" spans="1:31" ht="14.25" customHeight="1" x14ac:dyDescent="0.25">
      <c r="A406" s="53" t="s">
        <v>52</v>
      </c>
      <c r="B406" s="44">
        <v>43</v>
      </c>
      <c r="C406" s="47">
        <v>45</v>
      </c>
      <c r="D406" s="47">
        <v>46</v>
      </c>
      <c r="E406" s="47">
        <v>41</v>
      </c>
      <c r="F406" s="47">
        <v>42</v>
      </c>
      <c r="G406" s="47">
        <v>38</v>
      </c>
    </row>
    <row r="407" spans="1:31" ht="14.25" customHeight="1" x14ac:dyDescent="0.25">
      <c r="A407" s="53" t="s">
        <v>52</v>
      </c>
      <c r="B407" s="44">
        <v>10</v>
      </c>
      <c r="C407" s="46">
        <v>7</v>
      </c>
      <c r="D407" s="46">
        <v>6</v>
      </c>
      <c r="E407" s="46">
        <v>7</v>
      </c>
      <c r="F407" s="46">
        <v>7</v>
      </c>
      <c r="G407" s="46">
        <v>11</v>
      </c>
    </row>
    <row r="408" spans="1:31" ht="14.25" customHeight="1" x14ac:dyDescent="0.25">
      <c r="A408" s="53" t="s">
        <v>52</v>
      </c>
      <c r="B408" s="44">
        <v>3</v>
      </c>
      <c r="C408" s="46">
        <v>1</v>
      </c>
      <c r="D408" s="46">
        <v>2</v>
      </c>
      <c r="E408" s="46">
        <v>0</v>
      </c>
      <c r="F408" s="46">
        <v>1</v>
      </c>
      <c r="G408" s="46">
        <v>0</v>
      </c>
    </row>
    <row r="409" spans="1:31" ht="14.25" customHeight="1" thickBot="1" x14ac:dyDescent="0.3">
      <c r="A409" s="53" t="s">
        <v>52</v>
      </c>
      <c r="B409" s="76">
        <v>0</v>
      </c>
      <c r="C409" s="49">
        <v>2</v>
      </c>
      <c r="D409" s="49">
        <v>2</v>
      </c>
      <c r="E409" s="49">
        <v>2</v>
      </c>
      <c r="F409" s="49">
        <v>5</v>
      </c>
      <c r="G409" s="49">
        <v>7</v>
      </c>
    </row>
    <row r="410" spans="1:31" ht="14.25" customHeight="1" x14ac:dyDescent="0.25">
      <c r="A410" s="53"/>
      <c r="B410" s="51" t="s">
        <v>68</v>
      </c>
      <c r="C410" s="52" t="s">
        <v>69</v>
      </c>
      <c r="D410" s="52" t="s">
        <v>9</v>
      </c>
      <c r="E410" s="52" t="s">
        <v>10</v>
      </c>
      <c r="F410" s="52" t="s">
        <v>11</v>
      </c>
      <c r="G410" s="52" t="s">
        <v>12</v>
      </c>
    </row>
    <row r="411" spans="1:31" ht="14.25" customHeight="1" thickBot="1" x14ac:dyDescent="0.3">
      <c r="A411" s="53" t="s">
        <v>53</v>
      </c>
      <c r="B411" s="55" t="s">
        <v>126</v>
      </c>
      <c r="C411" s="55" t="s">
        <v>106</v>
      </c>
      <c r="D411" s="55" t="s">
        <v>104</v>
      </c>
      <c r="E411" s="55" t="s">
        <v>81</v>
      </c>
      <c r="F411" s="55" t="s">
        <v>4</v>
      </c>
      <c r="G411" s="55" t="s">
        <v>3</v>
      </c>
    </row>
    <row r="412" spans="1:31" ht="14.25" customHeight="1" x14ac:dyDescent="0.25">
      <c r="A412" s="53" t="s">
        <v>53</v>
      </c>
      <c r="B412" s="42">
        <v>48</v>
      </c>
      <c r="C412" s="42">
        <v>50</v>
      </c>
      <c r="D412" s="42">
        <v>50</v>
      </c>
      <c r="E412" s="42">
        <v>50</v>
      </c>
      <c r="F412" s="42">
        <v>45</v>
      </c>
      <c r="G412" s="42">
        <v>49</v>
      </c>
      <c r="H412" s="106">
        <f>((G413+G418)/G412)</f>
        <v>0.55102040816326525</v>
      </c>
      <c r="I412" s="106">
        <f>((F413+F418)/F412)</f>
        <v>0.62222222222222223</v>
      </c>
      <c r="J412" s="106">
        <f>((E413+E418)/E412)</f>
        <v>0.54</v>
      </c>
      <c r="K412" s="106">
        <f>((D413+D418)/D412)</f>
        <v>0.4</v>
      </c>
      <c r="L412" s="106">
        <f>((C413+C418)/C412)</f>
        <v>0.54</v>
      </c>
      <c r="M412" s="106">
        <f>((B413+B418)/B412)</f>
        <v>0.33333333333333331</v>
      </c>
      <c r="N412" s="104">
        <f>G413/G412</f>
        <v>0.36734693877551022</v>
      </c>
      <c r="O412" s="104">
        <f>F413/F412</f>
        <v>0.48888888888888887</v>
      </c>
      <c r="P412" s="104">
        <f>E413/E412</f>
        <v>0.38</v>
      </c>
      <c r="Q412" s="104">
        <f>D413/D412</f>
        <v>0.38</v>
      </c>
      <c r="R412" s="104">
        <f>C413/C412</f>
        <v>0.42</v>
      </c>
      <c r="S412" s="104">
        <f>B413/B412</f>
        <v>0.33333333333333331</v>
      </c>
      <c r="T412" s="102">
        <f>G414/G412</f>
        <v>0.30612244897959184</v>
      </c>
      <c r="U412" s="102">
        <f>F414/F412</f>
        <v>0.22222222222222221</v>
      </c>
      <c r="V412" s="102">
        <f>E414/E412</f>
        <v>0.32</v>
      </c>
      <c r="W412" s="102">
        <f>D414/D412</f>
        <v>0.26</v>
      </c>
      <c r="X412" s="102">
        <f>C414/C412</f>
        <v>0.38</v>
      </c>
      <c r="Y412" s="102">
        <f>B414/B412</f>
        <v>0.29166666666666669</v>
      </c>
      <c r="Z412" s="100">
        <f>(G413+G417+G418)/G412</f>
        <v>0.55102040816326525</v>
      </c>
      <c r="AA412" s="100">
        <f>(F413+F417+F418)/F412</f>
        <v>0.68888888888888888</v>
      </c>
      <c r="AB412" s="100">
        <f>(E413+E417+E418)/E412</f>
        <v>0.6</v>
      </c>
      <c r="AC412" s="100">
        <f>(D413+D417+D418)/D412</f>
        <v>0.42</v>
      </c>
      <c r="AD412" s="100">
        <f>(C413+C417+C418)/C412</f>
        <v>0.66</v>
      </c>
      <c r="AE412" s="100">
        <f>(B413+B417+B418)/B412</f>
        <v>0.5</v>
      </c>
    </row>
    <row r="413" spans="1:31" ht="14.25" customHeight="1" x14ac:dyDescent="0.25">
      <c r="A413" s="53" t="s">
        <v>53</v>
      </c>
      <c r="B413" s="44">
        <v>16</v>
      </c>
      <c r="C413" s="44">
        <v>21</v>
      </c>
      <c r="D413" s="44">
        <v>19</v>
      </c>
      <c r="E413" s="44">
        <v>19</v>
      </c>
      <c r="F413" s="44">
        <v>22</v>
      </c>
      <c r="G413" s="44">
        <v>18</v>
      </c>
    </row>
    <row r="414" spans="1:31" ht="14.25" customHeight="1" x14ac:dyDescent="0.25">
      <c r="A414" s="53" t="s">
        <v>53</v>
      </c>
      <c r="B414" s="44">
        <v>14</v>
      </c>
      <c r="C414" s="46">
        <v>19</v>
      </c>
      <c r="D414" s="46">
        <v>13</v>
      </c>
      <c r="E414" s="46">
        <v>16</v>
      </c>
      <c r="F414" s="46">
        <v>10</v>
      </c>
      <c r="G414" s="46">
        <v>15</v>
      </c>
    </row>
    <row r="415" spans="1:31" ht="14.25" customHeight="1" x14ac:dyDescent="0.25">
      <c r="A415" s="53" t="s">
        <v>53</v>
      </c>
      <c r="B415" s="44">
        <v>28</v>
      </c>
      <c r="C415" s="47">
        <v>30</v>
      </c>
      <c r="D415" s="47">
        <v>23</v>
      </c>
      <c r="E415" s="47">
        <v>39</v>
      </c>
      <c r="F415" s="47">
        <v>32</v>
      </c>
      <c r="G415" s="47">
        <v>33</v>
      </c>
    </row>
    <row r="416" spans="1:31" ht="14.25" customHeight="1" x14ac:dyDescent="0.25">
      <c r="A416" s="53" t="s">
        <v>53</v>
      </c>
      <c r="B416" s="44">
        <v>24</v>
      </c>
      <c r="C416" s="46">
        <v>17</v>
      </c>
      <c r="D416" s="46">
        <v>29</v>
      </c>
      <c r="E416" s="46">
        <v>20</v>
      </c>
      <c r="F416" s="46">
        <v>14</v>
      </c>
      <c r="G416" s="46">
        <v>22</v>
      </c>
    </row>
    <row r="417" spans="1:31" ht="14.25" customHeight="1" x14ac:dyDescent="0.25">
      <c r="A417" s="53" t="s">
        <v>53</v>
      </c>
      <c r="B417" s="44">
        <v>8</v>
      </c>
      <c r="C417" s="46">
        <v>6</v>
      </c>
      <c r="D417" s="46">
        <v>1</v>
      </c>
      <c r="E417" s="46">
        <v>3</v>
      </c>
      <c r="F417" s="46">
        <v>3</v>
      </c>
      <c r="G417" s="46">
        <v>0</v>
      </c>
    </row>
    <row r="418" spans="1:31" ht="14.25" customHeight="1" thickBot="1" x14ac:dyDescent="0.3">
      <c r="A418" s="53" t="s">
        <v>53</v>
      </c>
      <c r="B418" s="76">
        <v>0</v>
      </c>
      <c r="C418" s="49">
        <v>6</v>
      </c>
      <c r="D418" s="49">
        <v>1</v>
      </c>
      <c r="E418" s="49">
        <v>8</v>
      </c>
      <c r="F418" s="49">
        <v>6</v>
      </c>
      <c r="G418" s="49">
        <v>9</v>
      </c>
    </row>
    <row r="419" spans="1:31" ht="14.25" customHeight="1" x14ac:dyDescent="0.25">
      <c r="A419" s="53"/>
      <c r="B419" s="51" t="s">
        <v>67</v>
      </c>
      <c r="C419" s="52" t="s">
        <v>68</v>
      </c>
      <c r="D419" s="52" t="s">
        <v>69</v>
      </c>
      <c r="E419" s="52" t="s">
        <v>9</v>
      </c>
      <c r="F419" s="52" t="s">
        <v>10</v>
      </c>
      <c r="G419" s="52" t="s">
        <v>11</v>
      </c>
    </row>
    <row r="420" spans="1:31" ht="14.25" customHeight="1" thickBot="1" x14ac:dyDescent="0.3">
      <c r="A420" s="53" t="s">
        <v>54</v>
      </c>
      <c r="B420" s="55" t="s">
        <v>126</v>
      </c>
      <c r="C420" s="55" t="s">
        <v>106</v>
      </c>
      <c r="D420" s="55" t="s">
        <v>104</v>
      </c>
      <c r="E420" s="55" t="s">
        <v>81</v>
      </c>
      <c r="F420" s="55" t="s">
        <v>4</v>
      </c>
      <c r="G420" s="55" t="s">
        <v>3</v>
      </c>
    </row>
    <row r="421" spans="1:31" ht="14.25" customHeight="1" x14ac:dyDescent="0.25">
      <c r="A421" s="53" t="s">
        <v>54</v>
      </c>
      <c r="B421" s="42">
        <v>42</v>
      </c>
      <c r="C421" s="42">
        <v>41</v>
      </c>
      <c r="D421" s="42">
        <v>41</v>
      </c>
      <c r="E421" s="42">
        <v>42</v>
      </c>
      <c r="F421" s="42">
        <v>41</v>
      </c>
      <c r="G421" s="42">
        <v>40</v>
      </c>
      <c r="H421" s="106">
        <f>((G422+G427)/G421)</f>
        <v>0.75</v>
      </c>
      <c r="I421" s="106">
        <f>((F422+F427)/F421)</f>
        <v>0.82926829268292679</v>
      </c>
      <c r="J421" s="106">
        <f>((E422+E427)/E421)</f>
        <v>0.52380952380952384</v>
      </c>
      <c r="K421" s="106">
        <f>((D422+D427)/D421)</f>
        <v>0.65853658536585369</v>
      </c>
      <c r="L421" s="106">
        <f>((C422+C427)/C421)</f>
        <v>0.6097560975609756</v>
      </c>
      <c r="M421" s="106">
        <f>((B422+B427)/B421)</f>
        <v>0.54761904761904767</v>
      </c>
      <c r="N421" s="104">
        <f>G422/G421</f>
        <v>0.5</v>
      </c>
      <c r="O421" s="104">
        <f>F422/F421</f>
        <v>0.58536585365853655</v>
      </c>
      <c r="P421" s="104">
        <f>E422/E421</f>
        <v>0.47619047619047616</v>
      </c>
      <c r="Q421" s="104">
        <f>D422/D421</f>
        <v>0.56097560975609762</v>
      </c>
      <c r="R421" s="104">
        <f>C422/C421</f>
        <v>0.58536585365853655</v>
      </c>
      <c r="S421" s="104">
        <f>B422/B421</f>
        <v>0.5</v>
      </c>
      <c r="T421" s="102">
        <f>G423/G421</f>
        <v>0.375</v>
      </c>
      <c r="U421" s="102">
        <f>F423/F421</f>
        <v>0.34146341463414637</v>
      </c>
      <c r="V421" s="102">
        <f>E423/E421</f>
        <v>0.33333333333333331</v>
      </c>
      <c r="W421" s="102">
        <f>D423/D421</f>
        <v>0.51219512195121952</v>
      </c>
      <c r="X421" s="102">
        <f>C423/C421</f>
        <v>0.43902439024390244</v>
      </c>
      <c r="Y421" s="102">
        <f>B423/B421</f>
        <v>0.33333333333333331</v>
      </c>
      <c r="Z421" s="100">
        <f>(G422+G426+G427)/G421</f>
        <v>0.77500000000000002</v>
      </c>
      <c r="AA421" s="100">
        <f>(F422+F426+F427)/F421</f>
        <v>0.82926829268292679</v>
      </c>
      <c r="AB421" s="100">
        <f>(E422+E426+E427)/E421</f>
        <v>0.54761904761904767</v>
      </c>
      <c r="AC421" s="100">
        <f>(D422+D426+D427)/D421</f>
        <v>0.68292682926829273</v>
      </c>
      <c r="AD421" s="100">
        <f>(C422+C426+C427)/C421</f>
        <v>0.65853658536585369</v>
      </c>
      <c r="AE421" s="100">
        <f>(B422+B426+B427)/B421</f>
        <v>0.83333333333333337</v>
      </c>
    </row>
    <row r="422" spans="1:31" ht="14.25" customHeight="1" x14ac:dyDescent="0.25">
      <c r="A422" s="53" t="s">
        <v>54</v>
      </c>
      <c r="B422" s="44">
        <v>21</v>
      </c>
      <c r="C422" s="44">
        <v>24</v>
      </c>
      <c r="D422" s="44">
        <v>23</v>
      </c>
      <c r="E422" s="44">
        <v>20</v>
      </c>
      <c r="F422" s="44">
        <v>24</v>
      </c>
      <c r="G422" s="44">
        <v>20</v>
      </c>
    </row>
    <row r="423" spans="1:31" ht="14.25" customHeight="1" x14ac:dyDescent="0.25">
      <c r="A423" s="53" t="s">
        <v>54</v>
      </c>
      <c r="B423" s="44">
        <v>14</v>
      </c>
      <c r="C423" s="46">
        <v>18</v>
      </c>
      <c r="D423" s="46">
        <v>21</v>
      </c>
      <c r="E423" s="46">
        <v>14</v>
      </c>
      <c r="F423" s="46">
        <v>14</v>
      </c>
      <c r="G423" s="46">
        <v>15</v>
      </c>
    </row>
    <row r="424" spans="1:31" ht="14.25" customHeight="1" x14ac:dyDescent="0.25">
      <c r="A424" s="53" t="s">
        <v>54</v>
      </c>
      <c r="B424" s="44">
        <v>33</v>
      </c>
      <c r="C424" s="47">
        <v>34</v>
      </c>
      <c r="D424" s="47">
        <v>36</v>
      </c>
      <c r="E424" s="47">
        <v>31</v>
      </c>
      <c r="F424" s="47">
        <v>34</v>
      </c>
      <c r="G424" s="47">
        <v>33</v>
      </c>
    </row>
    <row r="425" spans="1:31" ht="14.25" customHeight="1" x14ac:dyDescent="0.25">
      <c r="A425" s="53" t="s">
        <v>54</v>
      </c>
      <c r="B425" s="44">
        <v>7</v>
      </c>
      <c r="C425" s="46">
        <v>14</v>
      </c>
      <c r="D425" s="46">
        <v>13</v>
      </c>
      <c r="E425" s="46">
        <v>19</v>
      </c>
      <c r="F425" s="46">
        <v>7</v>
      </c>
      <c r="G425" s="46">
        <v>9</v>
      </c>
    </row>
    <row r="426" spans="1:31" ht="14.25" customHeight="1" x14ac:dyDescent="0.25">
      <c r="A426" s="53" t="s">
        <v>54</v>
      </c>
      <c r="B426" s="44">
        <v>12</v>
      </c>
      <c r="C426" s="46">
        <v>2</v>
      </c>
      <c r="D426" s="46">
        <v>1</v>
      </c>
      <c r="E426" s="46">
        <v>1</v>
      </c>
      <c r="F426" s="46">
        <v>0</v>
      </c>
      <c r="G426" s="46">
        <v>1</v>
      </c>
    </row>
    <row r="427" spans="1:31" ht="14.25" customHeight="1" thickBot="1" x14ac:dyDescent="0.3">
      <c r="A427" s="53" t="s">
        <v>54</v>
      </c>
      <c r="B427" s="76">
        <v>2</v>
      </c>
      <c r="C427" s="49">
        <v>1</v>
      </c>
      <c r="D427" s="49">
        <v>4</v>
      </c>
      <c r="E427" s="49">
        <v>2</v>
      </c>
      <c r="F427" s="49">
        <v>10</v>
      </c>
      <c r="G427" s="49">
        <v>10</v>
      </c>
    </row>
    <row r="428" spans="1:31" ht="14.25" customHeight="1" x14ac:dyDescent="0.25">
      <c r="A428" s="53"/>
      <c r="B428" s="51" t="s">
        <v>68</v>
      </c>
      <c r="C428" s="52" t="s">
        <v>69</v>
      </c>
      <c r="D428" s="52" t="s">
        <v>9</v>
      </c>
      <c r="E428" s="52" t="s">
        <v>10</v>
      </c>
      <c r="F428" s="52" t="s">
        <v>11</v>
      </c>
      <c r="G428" s="52" t="s">
        <v>12</v>
      </c>
    </row>
    <row r="429" spans="1:31" ht="14.25" customHeight="1" thickBot="1" x14ac:dyDescent="0.3">
      <c r="A429" s="53" t="s">
        <v>55</v>
      </c>
      <c r="B429" s="55" t="s">
        <v>126</v>
      </c>
      <c r="C429" s="55" t="s">
        <v>106</v>
      </c>
      <c r="D429" s="55" t="s">
        <v>104</v>
      </c>
      <c r="E429" s="55" t="s">
        <v>81</v>
      </c>
      <c r="F429" s="55" t="s">
        <v>4</v>
      </c>
      <c r="G429" s="55" t="s">
        <v>3</v>
      </c>
    </row>
    <row r="430" spans="1:31" ht="14.25" customHeight="1" x14ac:dyDescent="0.25">
      <c r="A430" s="53" t="s">
        <v>55</v>
      </c>
      <c r="B430" s="42">
        <v>41</v>
      </c>
      <c r="C430" s="42">
        <v>40</v>
      </c>
      <c r="D430" s="42">
        <v>40</v>
      </c>
      <c r="E430" s="42">
        <v>40</v>
      </c>
      <c r="F430" s="42">
        <v>41</v>
      </c>
      <c r="G430" s="42">
        <v>40</v>
      </c>
      <c r="H430" s="106">
        <f>((G431+G436)/G430)</f>
        <v>0.82499999999999996</v>
      </c>
      <c r="I430" s="106">
        <f>((F431+F436)/F430)</f>
        <v>0.87804878048780488</v>
      </c>
      <c r="J430" s="106">
        <f>((E431+E436)/E430)</f>
        <v>0.8</v>
      </c>
      <c r="K430" s="106">
        <f>((D431+D436)/D430)</f>
        <v>0.75</v>
      </c>
      <c r="L430" s="106">
        <f>((C431+C436)/C430)</f>
        <v>0.55000000000000004</v>
      </c>
      <c r="M430" s="106">
        <f>((B431+B436)/B430)</f>
        <v>0.6097560975609756</v>
      </c>
      <c r="N430" s="104">
        <f>G431/G430</f>
        <v>0.65</v>
      </c>
      <c r="O430" s="104">
        <f>F431/F430</f>
        <v>0.78048780487804881</v>
      </c>
      <c r="P430" s="104">
        <f>E431/E430</f>
        <v>0.67500000000000004</v>
      </c>
      <c r="Q430" s="104">
        <f>D431/D430</f>
        <v>0.625</v>
      </c>
      <c r="R430" s="104">
        <f>C431/C430</f>
        <v>0.55000000000000004</v>
      </c>
      <c r="S430" s="104">
        <f>B431/B430</f>
        <v>0.6097560975609756</v>
      </c>
      <c r="T430" s="102">
        <f>G432/G430</f>
        <v>0.55000000000000004</v>
      </c>
      <c r="U430" s="102">
        <f>F432/F430</f>
        <v>0.51219512195121952</v>
      </c>
      <c r="V430" s="102">
        <f>E432/E430</f>
        <v>0.55000000000000004</v>
      </c>
      <c r="W430" s="102">
        <f>D432/D430</f>
        <v>0.5</v>
      </c>
      <c r="X430" s="102">
        <f>C432/C430</f>
        <v>0.35</v>
      </c>
      <c r="Y430" s="102">
        <f>B432/B430</f>
        <v>0.56097560975609762</v>
      </c>
      <c r="Z430" s="100">
        <f>(G431+G435+G436)/G430</f>
        <v>0.82499999999999996</v>
      </c>
      <c r="AA430" s="100">
        <f>(F431+F435+F436)/F430</f>
        <v>0.95121951219512191</v>
      </c>
      <c r="AB430" s="100">
        <f>(E431+E435+E436)/E430</f>
        <v>0.82499999999999996</v>
      </c>
      <c r="AC430" s="100">
        <f>(D431+D435+D436)/D430</f>
        <v>0.77500000000000002</v>
      </c>
      <c r="AD430" s="100">
        <f>(C431+C435+C436)/C430</f>
        <v>0.6</v>
      </c>
      <c r="AE430" s="100">
        <f>(B431+B435+B436)/B430</f>
        <v>0.70731707317073167</v>
      </c>
    </row>
    <row r="431" spans="1:31" ht="14.25" customHeight="1" x14ac:dyDescent="0.25">
      <c r="A431" s="53" t="s">
        <v>55</v>
      </c>
      <c r="B431" s="44">
        <v>25</v>
      </c>
      <c r="C431" s="44">
        <v>22</v>
      </c>
      <c r="D431" s="44">
        <v>25</v>
      </c>
      <c r="E431" s="44">
        <v>27</v>
      </c>
      <c r="F431" s="44">
        <v>32</v>
      </c>
      <c r="G431" s="44">
        <v>26</v>
      </c>
    </row>
    <row r="432" spans="1:31" ht="14.25" customHeight="1" x14ac:dyDescent="0.25">
      <c r="A432" s="53" t="s">
        <v>55</v>
      </c>
      <c r="B432" s="44">
        <v>23</v>
      </c>
      <c r="C432" s="46">
        <v>14</v>
      </c>
      <c r="D432" s="46">
        <v>20</v>
      </c>
      <c r="E432" s="46">
        <v>22</v>
      </c>
      <c r="F432" s="46">
        <v>21</v>
      </c>
      <c r="G432" s="46">
        <v>22</v>
      </c>
    </row>
    <row r="433" spans="1:31" ht="14.25" customHeight="1" x14ac:dyDescent="0.25">
      <c r="A433" s="53" t="s">
        <v>55</v>
      </c>
      <c r="B433" s="44">
        <v>29</v>
      </c>
      <c r="C433" s="47">
        <v>30</v>
      </c>
      <c r="D433" s="47">
        <v>36</v>
      </c>
      <c r="E433" s="47">
        <v>36</v>
      </c>
      <c r="F433" s="47">
        <v>36</v>
      </c>
      <c r="G433" s="47">
        <v>36</v>
      </c>
    </row>
    <row r="434" spans="1:31" ht="14.25" customHeight="1" x14ac:dyDescent="0.25">
      <c r="A434" s="53" t="s">
        <v>55</v>
      </c>
      <c r="B434" s="44">
        <v>12</v>
      </c>
      <c r="C434" s="46">
        <v>16</v>
      </c>
      <c r="D434" s="46">
        <v>9</v>
      </c>
      <c r="E434" s="46">
        <v>7</v>
      </c>
      <c r="F434" s="46">
        <v>2</v>
      </c>
      <c r="G434" s="46">
        <v>7</v>
      </c>
    </row>
    <row r="435" spans="1:31" ht="14.25" customHeight="1" x14ac:dyDescent="0.25">
      <c r="A435" s="53" t="s">
        <v>55</v>
      </c>
      <c r="B435" s="44">
        <v>4</v>
      </c>
      <c r="C435" s="46">
        <v>2</v>
      </c>
      <c r="D435" s="46">
        <v>1</v>
      </c>
      <c r="E435" s="46">
        <v>1</v>
      </c>
      <c r="F435" s="46">
        <v>3</v>
      </c>
      <c r="G435" s="46">
        <v>0</v>
      </c>
    </row>
    <row r="436" spans="1:31" ht="14.25" customHeight="1" thickBot="1" x14ac:dyDescent="0.3">
      <c r="A436" s="53" t="s">
        <v>55</v>
      </c>
      <c r="B436" s="76">
        <v>0</v>
      </c>
      <c r="C436" s="49">
        <v>0</v>
      </c>
      <c r="D436" s="49">
        <v>5</v>
      </c>
      <c r="E436" s="49">
        <v>5</v>
      </c>
      <c r="F436" s="49">
        <v>4</v>
      </c>
      <c r="G436" s="49">
        <v>7</v>
      </c>
    </row>
    <row r="437" spans="1:31" ht="14.25" customHeight="1" x14ac:dyDescent="0.25">
      <c r="A437" s="53"/>
      <c r="B437" s="51" t="s">
        <v>68</v>
      </c>
      <c r="C437" s="51" t="s">
        <v>3</v>
      </c>
      <c r="D437" s="52" t="s">
        <v>69</v>
      </c>
      <c r="E437" s="52" t="s">
        <v>2</v>
      </c>
      <c r="F437" s="52" t="s">
        <v>9</v>
      </c>
      <c r="G437" s="52" t="s">
        <v>1</v>
      </c>
    </row>
    <row r="438" spans="1:31" ht="14.25" customHeight="1" thickBot="1" x14ac:dyDescent="0.3">
      <c r="A438" s="53" t="s">
        <v>56</v>
      </c>
      <c r="B438" s="55" t="s">
        <v>126</v>
      </c>
      <c r="C438" s="55" t="s">
        <v>108</v>
      </c>
      <c r="D438" s="55" t="s">
        <v>106</v>
      </c>
      <c r="E438" s="55" t="s">
        <v>103</v>
      </c>
      <c r="F438" s="55" t="s">
        <v>104</v>
      </c>
      <c r="G438" s="55" t="s">
        <v>86</v>
      </c>
    </row>
    <row r="439" spans="1:31" ht="14.25" customHeight="1" x14ac:dyDescent="0.25">
      <c r="A439" s="53" t="s">
        <v>56</v>
      </c>
      <c r="B439" s="42">
        <v>51</v>
      </c>
      <c r="C439" s="42">
        <v>103</v>
      </c>
      <c r="D439" s="42">
        <v>50</v>
      </c>
      <c r="E439" s="42">
        <v>102</v>
      </c>
      <c r="F439" s="42">
        <v>51</v>
      </c>
      <c r="G439" s="42">
        <v>100</v>
      </c>
      <c r="H439" s="106">
        <f>((G440+G445)/G439)</f>
        <v>0.73</v>
      </c>
      <c r="I439" s="106">
        <f>((F440+F445)/F439)</f>
        <v>0.90196078431372551</v>
      </c>
      <c r="J439" s="106">
        <f>((E440+E445)/E439)</f>
        <v>0.79411764705882348</v>
      </c>
      <c r="K439" s="106">
        <f>((D440+D445)/D439)</f>
        <v>0.9</v>
      </c>
      <c r="L439" s="106">
        <f>((C440+C445)/C439)</f>
        <v>0.78640776699029125</v>
      </c>
      <c r="M439" s="106">
        <f>((B440+B445)/B439)</f>
        <v>0.76470588235294112</v>
      </c>
      <c r="N439" s="104">
        <f>G440/G439</f>
        <v>0.6</v>
      </c>
      <c r="O439" s="104">
        <f>F440/F439</f>
        <v>0.88235294117647056</v>
      </c>
      <c r="P439" s="104">
        <f>E440/E439</f>
        <v>0.6470588235294118</v>
      </c>
      <c r="Q439" s="104">
        <f>D440/D439</f>
        <v>0.88</v>
      </c>
      <c r="R439" s="104">
        <f>C440/C439</f>
        <v>0.69902912621359226</v>
      </c>
      <c r="S439" s="104">
        <f>B440/B439</f>
        <v>0.70588235294117652</v>
      </c>
      <c r="T439" s="102">
        <f>G441/G439</f>
        <v>0.5</v>
      </c>
      <c r="U439" s="102">
        <f>F441/F439</f>
        <v>0.84313725490196079</v>
      </c>
      <c r="V439" s="102">
        <f>E441/E439</f>
        <v>0.50980392156862742</v>
      </c>
      <c r="W439" s="102">
        <f>D441/D439</f>
        <v>0.88</v>
      </c>
      <c r="X439" s="102">
        <f>C441/C439</f>
        <v>0.61165048543689315</v>
      </c>
      <c r="Y439" s="102">
        <f>B441/B439</f>
        <v>0.66666666666666663</v>
      </c>
      <c r="Z439" s="100">
        <f>(G440+G444+G445)/G439</f>
        <v>0.79</v>
      </c>
      <c r="AA439" s="100">
        <f>(F440+F444+F445)/F439</f>
        <v>0.92156862745098034</v>
      </c>
      <c r="AB439" s="100">
        <f>(E440+E444+E445)/E439</f>
        <v>0.86274509803921573</v>
      </c>
      <c r="AC439" s="100">
        <f>(D440+D444+D445)/D439</f>
        <v>0.9</v>
      </c>
      <c r="AD439" s="100">
        <f>(C440+C444+C445)/C439</f>
        <v>0.84466019417475724</v>
      </c>
      <c r="AE439" s="100">
        <f>(B440+B444+B445)/B439</f>
        <v>0.80392156862745101</v>
      </c>
    </row>
    <row r="440" spans="1:31" ht="14.25" customHeight="1" x14ac:dyDescent="0.25">
      <c r="A440" s="53" t="s">
        <v>56</v>
      </c>
      <c r="B440" s="44">
        <v>36</v>
      </c>
      <c r="C440" s="44">
        <v>72</v>
      </c>
      <c r="D440" s="44">
        <v>44</v>
      </c>
      <c r="E440" s="44">
        <v>66</v>
      </c>
      <c r="F440" s="44">
        <v>45</v>
      </c>
      <c r="G440" s="44">
        <v>60</v>
      </c>
    </row>
    <row r="441" spans="1:31" ht="14.25" customHeight="1" x14ac:dyDescent="0.25">
      <c r="A441" s="53" t="s">
        <v>56</v>
      </c>
      <c r="B441" s="44">
        <v>34</v>
      </c>
      <c r="C441" s="44">
        <v>63</v>
      </c>
      <c r="D441" s="46">
        <v>44</v>
      </c>
      <c r="E441" s="46">
        <v>52</v>
      </c>
      <c r="F441" s="46">
        <v>43</v>
      </c>
      <c r="G441" s="46">
        <v>50</v>
      </c>
    </row>
    <row r="442" spans="1:31" ht="14.25" customHeight="1" x14ac:dyDescent="0.25">
      <c r="A442" s="53" t="s">
        <v>56</v>
      </c>
      <c r="B442" s="44">
        <v>47</v>
      </c>
      <c r="C442" s="44">
        <v>93</v>
      </c>
      <c r="D442" s="47">
        <v>50</v>
      </c>
      <c r="E442" s="47">
        <v>94</v>
      </c>
      <c r="F442" s="47">
        <v>47</v>
      </c>
      <c r="G442" s="47">
        <v>85</v>
      </c>
    </row>
    <row r="443" spans="1:31" ht="14.25" customHeight="1" x14ac:dyDescent="0.25">
      <c r="A443" s="53" t="s">
        <v>56</v>
      </c>
      <c r="B443" s="44">
        <v>10</v>
      </c>
      <c r="C443" s="44">
        <v>16</v>
      </c>
      <c r="D443" s="46">
        <v>5</v>
      </c>
      <c r="E443" s="46">
        <v>14</v>
      </c>
      <c r="F443" s="46">
        <v>4</v>
      </c>
      <c r="G443" s="46">
        <v>21</v>
      </c>
    </row>
    <row r="444" spans="1:31" ht="14.25" customHeight="1" x14ac:dyDescent="0.25">
      <c r="A444" s="53" t="s">
        <v>56</v>
      </c>
      <c r="B444" s="44">
        <v>2</v>
      </c>
      <c r="C444" s="44">
        <v>6</v>
      </c>
      <c r="D444" s="46">
        <v>0</v>
      </c>
      <c r="E444" s="46">
        <v>7</v>
      </c>
      <c r="F444" s="46">
        <v>1</v>
      </c>
      <c r="G444" s="46">
        <v>6</v>
      </c>
    </row>
    <row r="445" spans="1:31" ht="14.25" customHeight="1" thickBot="1" x14ac:dyDescent="0.3">
      <c r="A445" s="53" t="s">
        <v>56</v>
      </c>
      <c r="B445" s="78">
        <v>3</v>
      </c>
      <c r="C445" s="78">
        <v>9</v>
      </c>
      <c r="D445" s="49">
        <v>1</v>
      </c>
      <c r="E445" s="49">
        <v>15</v>
      </c>
      <c r="F445" s="49">
        <v>1</v>
      </c>
      <c r="G445" s="49">
        <v>13</v>
      </c>
    </row>
    <row r="446" spans="1:31" ht="14.25" customHeight="1" x14ac:dyDescent="0.25">
      <c r="A446" s="53"/>
      <c r="B446" s="51" t="s">
        <v>68</v>
      </c>
      <c r="C446" s="52" t="s">
        <v>69</v>
      </c>
      <c r="D446" s="52"/>
      <c r="E446" s="52"/>
      <c r="F446" s="52"/>
      <c r="G446" s="52"/>
    </row>
    <row r="447" spans="1:31" ht="14.25" customHeight="1" thickBot="1" x14ac:dyDescent="0.3">
      <c r="A447" s="53" t="s">
        <v>107</v>
      </c>
      <c r="B447" s="55" t="s">
        <v>126</v>
      </c>
      <c r="C447" s="55" t="s">
        <v>106</v>
      </c>
      <c r="D447" s="55"/>
      <c r="E447" s="55"/>
      <c r="F447" s="55"/>
      <c r="G447" s="55"/>
    </row>
    <row r="448" spans="1:31" ht="14.25" customHeight="1" x14ac:dyDescent="0.25">
      <c r="A448" s="53" t="s">
        <v>107</v>
      </c>
      <c r="B448" s="42">
        <v>33</v>
      </c>
      <c r="C448" s="42">
        <v>45</v>
      </c>
      <c r="D448" s="42"/>
      <c r="E448" s="42"/>
      <c r="F448" s="42"/>
      <c r="G448" s="42"/>
      <c r="H448" s="106" t="e">
        <f>((G449+G454)/G448)</f>
        <v>#DIV/0!</v>
      </c>
      <c r="I448" s="106" t="e">
        <f>((F449+F454)/F448)</f>
        <v>#DIV/0!</v>
      </c>
      <c r="J448" s="106" t="e">
        <f>((E449+E454)/E448)</f>
        <v>#DIV/0!</v>
      </c>
      <c r="K448" s="106" t="e">
        <f>((D449+D454)/D448)</f>
        <v>#DIV/0!</v>
      </c>
      <c r="L448" s="106">
        <f>((C449+C454)/C448)</f>
        <v>0.26666666666666666</v>
      </c>
      <c r="M448" s="106">
        <f>((B449+B454)/B448)</f>
        <v>0.21212121212121213</v>
      </c>
      <c r="N448" s="104" t="e">
        <f>G449/G448</f>
        <v>#DIV/0!</v>
      </c>
      <c r="O448" s="104" t="e">
        <f>F449/F448</f>
        <v>#DIV/0!</v>
      </c>
      <c r="P448" s="104" t="e">
        <f>E449/E448</f>
        <v>#DIV/0!</v>
      </c>
      <c r="Q448" s="104" t="e">
        <f>D449/D448</f>
        <v>#DIV/0!</v>
      </c>
      <c r="R448" s="104">
        <f>C449/C448</f>
        <v>0.2</v>
      </c>
      <c r="S448" s="104">
        <f>B449/B448</f>
        <v>0.21212121212121213</v>
      </c>
      <c r="T448" s="102" t="e">
        <f>G450/G448</f>
        <v>#DIV/0!</v>
      </c>
      <c r="U448" s="102" t="e">
        <f>F450/F448</f>
        <v>#DIV/0!</v>
      </c>
      <c r="V448" s="102" t="e">
        <f>E450/E448</f>
        <v>#DIV/0!</v>
      </c>
      <c r="W448" s="102" t="e">
        <f>D450/D448</f>
        <v>#DIV/0!</v>
      </c>
      <c r="X448" s="102">
        <f>C450/C448</f>
        <v>0.15555555555555556</v>
      </c>
      <c r="Y448" s="102">
        <f>B450/B448</f>
        <v>0.15151515151515152</v>
      </c>
      <c r="Z448" s="100" t="e">
        <f>(G449+G453+G454)/G448</f>
        <v>#DIV/0!</v>
      </c>
      <c r="AA448" s="100" t="e">
        <f>(F449+F453+F454)/F448</f>
        <v>#DIV/0!</v>
      </c>
      <c r="AB448" s="100" t="e">
        <f>(E449+E453+E454)/E448</f>
        <v>#DIV/0!</v>
      </c>
      <c r="AC448" s="100" t="e">
        <f>(D449+D453+D454)/D448</f>
        <v>#DIV/0!</v>
      </c>
      <c r="AD448" s="100">
        <f>(C449+C453+C454)/C448</f>
        <v>0.33333333333333331</v>
      </c>
      <c r="AE448" s="100">
        <f>(B449+B453+B454)/B448</f>
        <v>0.42424242424242425</v>
      </c>
    </row>
    <row r="449" spans="1:31" ht="14.25" customHeight="1" x14ac:dyDescent="0.25">
      <c r="A449" s="53" t="s">
        <v>107</v>
      </c>
      <c r="B449" s="44">
        <v>7</v>
      </c>
      <c r="C449" s="44">
        <v>9</v>
      </c>
      <c r="D449" s="44"/>
      <c r="E449" s="44"/>
      <c r="F449" s="44"/>
      <c r="G449" s="44"/>
    </row>
    <row r="450" spans="1:31" ht="14.25" customHeight="1" x14ac:dyDescent="0.25">
      <c r="A450" s="53" t="s">
        <v>107</v>
      </c>
      <c r="B450" s="44">
        <v>5</v>
      </c>
      <c r="C450" s="46">
        <v>7</v>
      </c>
      <c r="D450" s="46"/>
      <c r="E450" s="46"/>
      <c r="F450" s="46"/>
      <c r="G450" s="46"/>
    </row>
    <row r="451" spans="1:31" ht="14.25" customHeight="1" x14ac:dyDescent="0.25">
      <c r="A451" s="53" t="s">
        <v>107</v>
      </c>
      <c r="B451" s="44">
        <v>9</v>
      </c>
      <c r="C451" s="47">
        <v>19</v>
      </c>
      <c r="D451" s="47"/>
      <c r="E451" s="47"/>
      <c r="F451" s="47"/>
      <c r="G451" s="47"/>
    </row>
    <row r="452" spans="1:31" ht="14.25" customHeight="1" x14ac:dyDescent="0.25">
      <c r="A452" s="53" t="s">
        <v>107</v>
      </c>
      <c r="B452" s="44">
        <v>19</v>
      </c>
      <c r="C452" s="46">
        <v>30</v>
      </c>
      <c r="D452" s="46"/>
      <c r="E452" s="46"/>
      <c r="F452" s="46"/>
      <c r="G452" s="46"/>
    </row>
    <row r="453" spans="1:31" ht="14.25" customHeight="1" x14ac:dyDescent="0.25">
      <c r="A453" s="53" t="s">
        <v>107</v>
      </c>
      <c r="B453" s="44">
        <v>7</v>
      </c>
      <c r="C453" s="46">
        <v>3</v>
      </c>
      <c r="D453" s="46"/>
      <c r="E453" s="46"/>
      <c r="F453" s="46"/>
      <c r="G453" s="46"/>
    </row>
    <row r="454" spans="1:31" ht="14.25" customHeight="1" thickBot="1" x14ac:dyDescent="0.3">
      <c r="A454" s="53" t="s">
        <v>107</v>
      </c>
      <c r="B454" s="49">
        <v>0</v>
      </c>
      <c r="C454" s="49">
        <v>3</v>
      </c>
      <c r="D454" s="49"/>
      <c r="E454" s="49"/>
      <c r="F454" s="49"/>
      <c r="G454" s="49"/>
    </row>
    <row r="455" spans="1:31" ht="14.25" customHeight="1" x14ac:dyDescent="0.25">
      <c r="A455" s="53"/>
      <c r="B455" s="51" t="s">
        <v>67</v>
      </c>
      <c r="C455" s="52" t="s">
        <v>68</v>
      </c>
      <c r="D455" s="52" t="s">
        <v>69</v>
      </c>
      <c r="E455" s="52" t="s">
        <v>9</v>
      </c>
      <c r="F455" s="52" t="s">
        <v>10</v>
      </c>
      <c r="G455" s="52" t="s">
        <v>11</v>
      </c>
    </row>
    <row r="456" spans="1:31" ht="14.25" customHeight="1" thickBot="1" x14ac:dyDescent="0.3">
      <c r="A456" s="53" t="s">
        <v>57</v>
      </c>
      <c r="B456" s="55" t="s">
        <v>126</v>
      </c>
      <c r="C456" s="55" t="s">
        <v>106</v>
      </c>
      <c r="D456" s="55" t="s">
        <v>104</v>
      </c>
      <c r="E456" s="55" t="s">
        <v>81</v>
      </c>
      <c r="F456" s="55" t="s">
        <v>4</v>
      </c>
      <c r="G456" s="55" t="s">
        <v>3</v>
      </c>
    </row>
    <row r="457" spans="1:31" ht="14.25" customHeight="1" x14ac:dyDescent="0.25">
      <c r="A457" s="53" t="s">
        <v>57</v>
      </c>
      <c r="B457" s="42">
        <v>53</v>
      </c>
      <c r="C457" s="42">
        <v>51</v>
      </c>
      <c r="D457" s="42">
        <v>46</v>
      </c>
      <c r="E457" s="42">
        <v>48</v>
      </c>
      <c r="F457" s="42">
        <v>41</v>
      </c>
      <c r="G457" s="42">
        <v>47</v>
      </c>
      <c r="H457" s="106">
        <f>((G458+G463)/G457)</f>
        <v>0.85106382978723405</v>
      </c>
      <c r="I457" s="106">
        <f>((F458+F463)/F457)</f>
        <v>0.90243902439024393</v>
      </c>
      <c r="J457" s="106">
        <f>((E458+E463)/E457)</f>
        <v>0.75</v>
      </c>
      <c r="K457" s="106">
        <f>((D458+D463)/D457)</f>
        <v>0.5</v>
      </c>
      <c r="L457" s="106">
        <f>((C458+C463)/C457)</f>
        <v>0.35294117647058826</v>
      </c>
      <c r="M457" s="106">
        <f>((B458+B463)/B457)</f>
        <v>0.62264150943396224</v>
      </c>
      <c r="N457" s="104">
        <f>G458/G457</f>
        <v>0.68085106382978722</v>
      </c>
      <c r="O457" s="104">
        <f>F458/F457</f>
        <v>0.75609756097560976</v>
      </c>
      <c r="P457" s="104">
        <f>E458/E457</f>
        <v>0.60416666666666663</v>
      </c>
      <c r="Q457" s="104">
        <f>D458/D457</f>
        <v>0.45652173913043476</v>
      </c>
      <c r="R457" s="104">
        <f>C458/C457</f>
        <v>0.33333333333333331</v>
      </c>
      <c r="S457" s="104">
        <f>B458/B457</f>
        <v>0.62264150943396224</v>
      </c>
      <c r="T457" s="102">
        <f>G459/G457</f>
        <v>0.42553191489361702</v>
      </c>
      <c r="U457" s="102">
        <f>F459/F457</f>
        <v>0.43902439024390244</v>
      </c>
      <c r="V457" s="102">
        <f>E459/E457</f>
        <v>0.5</v>
      </c>
      <c r="W457" s="102">
        <f>D459/D457</f>
        <v>0.30434782608695654</v>
      </c>
      <c r="X457" s="102">
        <f>C459/C457</f>
        <v>0.15686274509803921</v>
      </c>
      <c r="Y457" s="102">
        <f>B459/B457</f>
        <v>0.30188679245283018</v>
      </c>
      <c r="Z457" s="100">
        <f>(G458+G462+G463)/G457</f>
        <v>0.8936170212765957</v>
      </c>
      <c r="AA457" s="100">
        <f>(F458+F462+F463)/F457</f>
        <v>0.90243902439024393</v>
      </c>
      <c r="AB457" s="100">
        <f>(E458+E462+E463)/E457</f>
        <v>0.8125</v>
      </c>
      <c r="AC457" s="100">
        <f>(D458+D462+D463)/D457</f>
        <v>0.63043478260869568</v>
      </c>
      <c r="AD457" s="100">
        <f>(C458+C462+C463)/C457</f>
        <v>0.58823529411764708</v>
      </c>
      <c r="AE457" s="100">
        <f>(B458+B462+B463)/B457</f>
        <v>0.83018867924528306</v>
      </c>
    </row>
    <row r="458" spans="1:31" ht="14.25" customHeight="1" x14ac:dyDescent="0.25">
      <c r="A458" s="53" t="s">
        <v>57</v>
      </c>
      <c r="B458" s="44">
        <v>33</v>
      </c>
      <c r="C458" s="44">
        <v>17</v>
      </c>
      <c r="D458" s="44">
        <v>21</v>
      </c>
      <c r="E458" s="44">
        <v>29</v>
      </c>
      <c r="F458" s="44">
        <v>31</v>
      </c>
      <c r="G458" s="44">
        <v>32</v>
      </c>
    </row>
    <row r="459" spans="1:31" ht="14.25" customHeight="1" x14ac:dyDescent="0.25">
      <c r="A459" s="53" t="s">
        <v>57</v>
      </c>
      <c r="B459" s="44">
        <v>16</v>
      </c>
      <c r="C459" s="46">
        <v>8</v>
      </c>
      <c r="D459" s="46">
        <v>14</v>
      </c>
      <c r="E459" s="46">
        <v>24</v>
      </c>
      <c r="F459" s="46">
        <v>18</v>
      </c>
      <c r="G459" s="46">
        <v>20</v>
      </c>
    </row>
    <row r="460" spans="1:31" ht="14.25" customHeight="1" x14ac:dyDescent="0.25">
      <c r="A460" s="53" t="s">
        <v>57</v>
      </c>
      <c r="B460" s="44">
        <v>46</v>
      </c>
      <c r="C460" s="47">
        <v>30</v>
      </c>
      <c r="D460" s="47">
        <v>34</v>
      </c>
      <c r="E460" s="47">
        <v>42</v>
      </c>
      <c r="F460" s="47">
        <v>40</v>
      </c>
      <c r="G460" s="47">
        <v>45</v>
      </c>
    </row>
    <row r="461" spans="1:31" ht="14.25" customHeight="1" x14ac:dyDescent="0.25">
      <c r="A461" s="53" t="s">
        <v>57</v>
      </c>
      <c r="B461" s="44">
        <v>9</v>
      </c>
      <c r="C461" s="46">
        <v>21</v>
      </c>
      <c r="D461" s="46">
        <v>17</v>
      </c>
      <c r="E461" s="46">
        <v>9</v>
      </c>
      <c r="F461" s="46">
        <v>4</v>
      </c>
      <c r="G461" s="46">
        <v>5</v>
      </c>
    </row>
    <row r="462" spans="1:31" ht="14.25" customHeight="1" x14ac:dyDescent="0.25">
      <c r="A462" s="53" t="s">
        <v>57</v>
      </c>
      <c r="B462" s="44">
        <v>11</v>
      </c>
      <c r="C462" s="46">
        <v>12</v>
      </c>
      <c r="D462" s="46">
        <v>6</v>
      </c>
      <c r="E462" s="46">
        <v>3</v>
      </c>
      <c r="F462" s="46">
        <v>0</v>
      </c>
      <c r="G462" s="46">
        <v>2</v>
      </c>
    </row>
    <row r="463" spans="1:31" ht="14.25" customHeight="1" thickBot="1" x14ac:dyDescent="0.3">
      <c r="A463" s="53" t="s">
        <v>57</v>
      </c>
      <c r="B463" s="49">
        <v>0</v>
      </c>
      <c r="C463" s="49">
        <v>1</v>
      </c>
      <c r="D463" s="49">
        <v>2</v>
      </c>
      <c r="E463" s="49">
        <v>7</v>
      </c>
      <c r="F463" s="49">
        <v>6</v>
      </c>
      <c r="G463" s="49">
        <v>8</v>
      </c>
    </row>
    <row r="464" spans="1:31" ht="14.25" customHeight="1" x14ac:dyDescent="0.25">
      <c r="A464" s="53"/>
      <c r="B464" s="52" t="s">
        <v>68</v>
      </c>
      <c r="C464" s="52" t="s">
        <v>69</v>
      </c>
      <c r="D464" s="52" t="s">
        <v>9</v>
      </c>
      <c r="E464" s="52" t="s">
        <v>10</v>
      </c>
      <c r="F464" s="52" t="s">
        <v>11</v>
      </c>
      <c r="G464" s="52" t="s">
        <v>12</v>
      </c>
    </row>
    <row r="465" spans="1:31" ht="14.25" customHeight="1" thickBot="1" x14ac:dyDescent="0.3">
      <c r="A465" s="53" t="s">
        <v>58</v>
      </c>
      <c r="B465" s="55" t="s">
        <v>108</v>
      </c>
      <c r="C465" s="55" t="s">
        <v>103</v>
      </c>
      <c r="D465" s="55" t="s">
        <v>86</v>
      </c>
      <c r="E465" s="55" t="s">
        <v>67</v>
      </c>
      <c r="F465" s="55" t="s">
        <v>68</v>
      </c>
      <c r="G465" s="55" t="s">
        <v>2</v>
      </c>
    </row>
    <row r="466" spans="1:31" ht="14.25" customHeight="1" x14ac:dyDescent="0.25">
      <c r="A466" s="53" t="s">
        <v>58</v>
      </c>
      <c r="B466" s="42">
        <v>21</v>
      </c>
      <c r="C466" s="42">
        <v>11</v>
      </c>
      <c r="D466" s="42">
        <v>23</v>
      </c>
      <c r="E466" s="42">
        <v>15</v>
      </c>
      <c r="F466" s="42">
        <v>17</v>
      </c>
      <c r="G466" s="42">
        <v>25</v>
      </c>
      <c r="H466" s="106">
        <f>((G467+G472)/G466)</f>
        <v>0.24</v>
      </c>
      <c r="I466" s="106">
        <f>((F467+F472)/F466)</f>
        <v>0.35294117647058826</v>
      </c>
      <c r="J466" s="106">
        <f>((E467+E472)/E466)</f>
        <v>0.2</v>
      </c>
      <c r="K466" s="106">
        <f>((D467+D472)/D466)</f>
        <v>0.39130434782608697</v>
      </c>
      <c r="L466" s="106">
        <f>((C467+C472)/C466)</f>
        <v>0.18181818181818182</v>
      </c>
      <c r="M466" s="106">
        <f>((B467+B472)/B466)</f>
        <v>0.2857142857142857</v>
      </c>
      <c r="N466" s="104">
        <f>G467/G466</f>
        <v>0.08</v>
      </c>
      <c r="O466" s="104">
        <f>F467/F466</f>
        <v>0.11764705882352941</v>
      </c>
      <c r="P466" s="104">
        <f>E467/E466</f>
        <v>6.6666666666666666E-2</v>
      </c>
      <c r="Q466" s="104">
        <f>D467/D466</f>
        <v>0.30434782608695654</v>
      </c>
      <c r="R466" s="104">
        <f>C467/C466</f>
        <v>0.18181818181818182</v>
      </c>
      <c r="S466" s="104">
        <f>B467/B466</f>
        <v>0.2857142857142857</v>
      </c>
      <c r="T466" s="102">
        <f>G468/G466</f>
        <v>0.04</v>
      </c>
      <c r="U466" s="102">
        <f>F468/F466</f>
        <v>0</v>
      </c>
      <c r="V466" s="102">
        <f>E468/E466</f>
        <v>6.6666666666666666E-2</v>
      </c>
      <c r="W466" s="102">
        <f>D468/D466</f>
        <v>0.30434782608695654</v>
      </c>
      <c r="X466" s="102">
        <f>C468/C466</f>
        <v>0.18181818181818182</v>
      </c>
      <c r="Y466" s="102">
        <f>B468/B466</f>
        <v>0.19047619047619047</v>
      </c>
      <c r="Z466" s="100">
        <f>(G467+G471+G472)/G466</f>
        <v>0.24</v>
      </c>
      <c r="AA466" s="100">
        <f>(F467+F471+F472)/F466</f>
        <v>0.35294117647058826</v>
      </c>
      <c r="AB466" s="100">
        <f>(E467+E471+E472)/E466</f>
        <v>0.2</v>
      </c>
      <c r="AC466" s="100">
        <f>(D467+D471+D472)/D466</f>
        <v>0.47826086956521741</v>
      </c>
      <c r="AD466" s="100">
        <f>(C467+C471+C472)/C466</f>
        <v>0.18181818181818182</v>
      </c>
      <c r="AE466" s="100">
        <f>(B467+B471+B472)/B466</f>
        <v>0.5714285714285714</v>
      </c>
    </row>
    <row r="467" spans="1:31" ht="14.25" customHeight="1" x14ac:dyDescent="0.25">
      <c r="A467" s="53" t="s">
        <v>58</v>
      </c>
      <c r="B467" s="44">
        <v>6</v>
      </c>
      <c r="C467" s="44">
        <v>2</v>
      </c>
      <c r="D467" s="44">
        <v>7</v>
      </c>
      <c r="E467" s="44">
        <v>1</v>
      </c>
      <c r="F467" s="44">
        <v>2</v>
      </c>
      <c r="G467" s="44">
        <v>2</v>
      </c>
    </row>
    <row r="468" spans="1:31" ht="14.25" customHeight="1" x14ac:dyDescent="0.25">
      <c r="A468" s="53" t="s">
        <v>58</v>
      </c>
      <c r="B468" s="46">
        <v>4</v>
      </c>
      <c r="C468" s="46">
        <v>2</v>
      </c>
      <c r="D468" s="46">
        <v>7</v>
      </c>
      <c r="E468" s="46">
        <v>1</v>
      </c>
      <c r="F468" s="46">
        <v>0</v>
      </c>
      <c r="G468" s="46">
        <v>1</v>
      </c>
    </row>
    <row r="469" spans="1:31" ht="14.25" customHeight="1" x14ac:dyDescent="0.25">
      <c r="A469" s="53" t="s">
        <v>58</v>
      </c>
      <c r="B469" s="47">
        <v>12</v>
      </c>
      <c r="C469" s="47">
        <v>5</v>
      </c>
      <c r="D469" s="47">
        <v>17</v>
      </c>
      <c r="E469" s="47">
        <v>8</v>
      </c>
      <c r="F469" s="47">
        <v>13</v>
      </c>
      <c r="G469" s="47">
        <v>8</v>
      </c>
    </row>
    <row r="470" spans="1:31" ht="14.25" customHeight="1" x14ac:dyDescent="0.25">
      <c r="A470" s="53" t="s">
        <v>58</v>
      </c>
      <c r="B470" s="46">
        <v>9</v>
      </c>
      <c r="C470" s="46">
        <v>9</v>
      </c>
      <c r="D470" s="46">
        <v>12</v>
      </c>
      <c r="E470" s="46">
        <v>12</v>
      </c>
      <c r="F470" s="46">
        <v>11</v>
      </c>
      <c r="G470" s="46">
        <v>19</v>
      </c>
    </row>
    <row r="471" spans="1:31" ht="14.25" customHeight="1" x14ac:dyDescent="0.25">
      <c r="A471" s="53" t="s">
        <v>58</v>
      </c>
      <c r="B471" s="46">
        <v>6</v>
      </c>
      <c r="C471" s="46">
        <v>0</v>
      </c>
      <c r="D471" s="46">
        <v>2</v>
      </c>
      <c r="E471" s="46">
        <v>0</v>
      </c>
      <c r="F471" s="46">
        <v>0</v>
      </c>
      <c r="G471" s="46">
        <v>0</v>
      </c>
    </row>
    <row r="472" spans="1:31" ht="14.25" customHeight="1" thickBot="1" x14ac:dyDescent="0.3">
      <c r="A472" s="53" t="s">
        <v>58</v>
      </c>
      <c r="B472" s="49">
        <v>0</v>
      </c>
      <c r="C472" s="49">
        <v>0</v>
      </c>
      <c r="D472" s="49">
        <v>2</v>
      </c>
      <c r="E472" s="49">
        <v>2</v>
      </c>
      <c r="F472" s="49">
        <v>4</v>
      </c>
      <c r="G472" s="49">
        <v>4</v>
      </c>
    </row>
    <row r="473" spans="1:31" ht="14.25" customHeight="1" x14ac:dyDescent="0.25">
      <c r="A473" s="53"/>
      <c r="B473" s="52" t="s">
        <v>68</v>
      </c>
      <c r="C473" s="52" t="s">
        <v>69</v>
      </c>
      <c r="D473" s="52" t="s">
        <v>9</v>
      </c>
      <c r="E473" s="52" t="s">
        <v>10</v>
      </c>
      <c r="F473" s="52" t="s">
        <v>11</v>
      </c>
      <c r="G473" s="52" t="s">
        <v>12</v>
      </c>
    </row>
    <row r="474" spans="1:31" ht="14.25" customHeight="1" thickBot="1" x14ac:dyDescent="0.3">
      <c r="A474" s="53" t="s">
        <v>59</v>
      </c>
      <c r="B474" s="55" t="s">
        <v>108</v>
      </c>
      <c r="C474" s="55" t="s">
        <v>103</v>
      </c>
      <c r="D474" s="55" t="s">
        <v>86</v>
      </c>
      <c r="E474" s="55" t="s">
        <v>67</v>
      </c>
      <c r="F474" s="55" t="s">
        <v>68</v>
      </c>
      <c r="G474" s="55" t="s">
        <v>69</v>
      </c>
    </row>
    <row r="475" spans="1:31" ht="14.25" customHeight="1" x14ac:dyDescent="0.25">
      <c r="A475" s="53" t="s">
        <v>59</v>
      </c>
      <c r="B475" s="42">
        <v>29</v>
      </c>
      <c r="C475" s="42">
        <v>22</v>
      </c>
      <c r="D475" s="42">
        <v>27</v>
      </c>
      <c r="E475" s="42">
        <v>25</v>
      </c>
      <c r="F475" s="42">
        <v>27</v>
      </c>
      <c r="G475" s="42">
        <v>28</v>
      </c>
      <c r="H475" s="106">
        <f>((G476+G481)/G475)</f>
        <v>0.5357142857142857</v>
      </c>
      <c r="I475" s="106">
        <f>((F476+F481)/F475)</f>
        <v>0.29629629629629628</v>
      </c>
      <c r="J475" s="106">
        <f>((E476+E481)/E475)</f>
        <v>0.52</v>
      </c>
      <c r="K475" s="106">
        <f>((D476+D481)/D475)</f>
        <v>0.48148148148148145</v>
      </c>
      <c r="L475" s="106">
        <f>((C476+C481)/C475)</f>
        <v>0.45454545454545453</v>
      </c>
      <c r="M475" s="106">
        <f>((B476+B481)/B475)</f>
        <v>0.2413793103448276</v>
      </c>
      <c r="N475" s="104">
        <f>G476/G475</f>
        <v>0.32142857142857145</v>
      </c>
      <c r="O475" s="104">
        <f>F476/F475</f>
        <v>0.14814814814814814</v>
      </c>
      <c r="P475" s="104">
        <f>E476/E475</f>
        <v>0.4</v>
      </c>
      <c r="Q475" s="104">
        <f>D476/D475</f>
        <v>0.33333333333333331</v>
      </c>
      <c r="R475" s="104">
        <f>C476/C475</f>
        <v>0.36363636363636365</v>
      </c>
      <c r="S475" s="104">
        <f>B476/B475</f>
        <v>0.20689655172413793</v>
      </c>
      <c r="T475" s="102">
        <f>G477/G475</f>
        <v>0.2857142857142857</v>
      </c>
      <c r="U475" s="102">
        <f>F477/F475</f>
        <v>0.14814814814814814</v>
      </c>
      <c r="V475" s="102">
        <f>E477/E475</f>
        <v>0.2</v>
      </c>
      <c r="W475" s="102">
        <f>D477/D475</f>
        <v>0.14814814814814814</v>
      </c>
      <c r="X475" s="102">
        <f>C477/C475</f>
        <v>0.18181818181818182</v>
      </c>
      <c r="Y475" s="102">
        <f>B477/B475</f>
        <v>0.17241379310344829</v>
      </c>
      <c r="Z475" s="100">
        <f>(G476+G480+G481)/G475</f>
        <v>0.5357142857142857</v>
      </c>
      <c r="AA475" s="100">
        <f>(F476+F480+F481)/F475</f>
        <v>0.37037037037037035</v>
      </c>
      <c r="AB475" s="100">
        <f>(E476+E480+E481)/E475</f>
        <v>0.56000000000000005</v>
      </c>
      <c r="AC475" s="100">
        <f>(D476+D480+D481)/D475</f>
        <v>0.59259259259259256</v>
      </c>
      <c r="AD475" s="100">
        <f>(C476+C480+C481)/C475</f>
        <v>0.59090909090909094</v>
      </c>
      <c r="AE475" s="100">
        <f>(B476+B480+B481)/B475</f>
        <v>0.37931034482758619</v>
      </c>
    </row>
    <row r="476" spans="1:31" ht="14.25" customHeight="1" x14ac:dyDescent="0.25">
      <c r="A476" s="53" t="s">
        <v>59</v>
      </c>
      <c r="B476" s="44">
        <v>6</v>
      </c>
      <c r="C476" s="44">
        <v>8</v>
      </c>
      <c r="D476" s="44">
        <v>9</v>
      </c>
      <c r="E476" s="44">
        <v>10</v>
      </c>
      <c r="F476" s="44">
        <v>4</v>
      </c>
      <c r="G476" s="44">
        <v>9</v>
      </c>
    </row>
    <row r="477" spans="1:31" ht="14.25" customHeight="1" x14ac:dyDescent="0.25">
      <c r="A477" s="53" t="s">
        <v>59</v>
      </c>
      <c r="B477" s="46">
        <v>5</v>
      </c>
      <c r="C477" s="46">
        <v>4</v>
      </c>
      <c r="D477" s="46">
        <v>4</v>
      </c>
      <c r="E477" s="46">
        <v>5</v>
      </c>
      <c r="F477" s="46">
        <v>4</v>
      </c>
      <c r="G477" s="46">
        <v>8</v>
      </c>
    </row>
    <row r="478" spans="1:31" ht="14.25" customHeight="1" x14ac:dyDescent="0.25">
      <c r="A478" s="53" t="s">
        <v>59</v>
      </c>
      <c r="B478" s="47">
        <v>15</v>
      </c>
      <c r="C478" s="47">
        <v>12</v>
      </c>
      <c r="D478" s="47">
        <v>22</v>
      </c>
      <c r="E478" s="47">
        <v>16</v>
      </c>
      <c r="F478" s="47">
        <v>16</v>
      </c>
      <c r="G478" s="47">
        <v>16</v>
      </c>
    </row>
    <row r="479" spans="1:31" ht="14.25" customHeight="1" x14ac:dyDescent="0.25">
      <c r="A479" s="53" t="s">
        <v>59</v>
      </c>
      <c r="B479" s="46">
        <v>18</v>
      </c>
      <c r="C479" s="46">
        <v>9</v>
      </c>
      <c r="D479" s="46">
        <v>11</v>
      </c>
      <c r="E479" s="46">
        <v>11</v>
      </c>
      <c r="F479" s="46">
        <v>17</v>
      </c>
      <c r="G479" s="46">
        <v>13</v>
      </c>
    </row>
    <row r="480" spans="1:31" ht="14.25" customHeight="1" x14ac:dyDescent="0.25">
      <c r="A480" s="53" t="s">
        <v>59</v>
      </c>
      <c r="B480" s="46">
        <v>4</v>
      </c>
      <c r="C480" s="46">
        <v>3</v>
      </c>
      <c r="D480" s="46">
        <v>3</v>
      </c>
      <c r="E480" s="46">
        <v>1</v>
      </c>
      <c r="F480" s="46">
        <v>2</v>
      </c>
      <c r="G480" s="46">
        <v>0</v>
      </c>
    </row>
    <row r="481" spans="1:31" ht="14.25" customHeight="1" thickBot="1" x14ac:dyDescent="0.3">
      <c r="A481" s="53" t="s">
        <v>59</v>
      </c>
      <c r="B481" s="49">
        <v>1</v>
      </c>
      <c r="C481" s="49">
        <v>2</v>
      </c>
      <c r="D481" s="49">
        <v>4</v>
      </c>
      <c r="E481" s="49">
        <v>3</v>
      </c>
      <c r="F481" s="49">
        <v>4</v>
      </c>
      <c r="G481" s="49">
        <v>6</v>
      </c>
    </row>
    <row r="482" spans="1:31" ht="14.25" customHeight="1" x14ac:dyDescent="0.25">
      <c r="A482" s="53"/>
      <c r="B482" s="52" t="s">
        <v>4</v>
      </c>
      <c r="C482" s="52" t="s">
        <v>68</v>
      </c>
      <c r="D482" s="52" t="s">
        <v>3</v>
      </c>
      <c r="E482" s="52" t="s">
        <v>69</v>
      </c>
      <c r="F482" s="52" t="s">
        <v>2</v>
      </c>
      <c r="G482" s="52" t="s">
        <v>9</v>
      </c>
    </row>
    <row r="483" spans="1:31" ht="14.25" customHeight="1" thickBot="1" x14ac:dyDescent="0.3">
      <c r="A483" s="53" t="s">
        <v>60</v>
      </c>
      <c r="B483" s="55" t="s">
        <v>126</v>
      </c>
      <c r="C483" s="55" t="s">
        <v>108</v>
      </c>
      <c r="D483" s="55" t="s">
        <v>106</v>
      </c>
      <c r="E483" s="55" t="s">
        <v>103</v>
      </c>
      <c r="F483" s="55" t="s">
        <v>104</v>
      </c>
      <c r="G483" s="55" t="s">
        <v>86</v>
      </c>
    </row>
    <row r="484" spans="1:31" ht="14.25" customHeight="1" x14ac:dyDescent="0.25">
      <c r="A484" s="53" t="s">
        <v>60</v>
      </c>
      <c r="B484" s="42">
        <v>46</v>
      </c>
      <c r="C484" s="42">
        <v>50</v>
      </c>
      <c r="D484" s="42">
        <v>49</v>
      </c>
      <c r="E484" s="42">
        <v>49</v>
      </c>
      <c r="F484" s="42">
        <v>48</v>
      </c>
      <c r="G484" s="42">
        <v>50</v>
      </c>
      <c r="H484" s="106">
        <f>((G485+G490)/G484)</f>
        <v>0.74</v>
      </c>
      <c r="I484" s="106">
        <f>((F485+F490)/F484)</f>
        <v>0.70833333333333337</v>
      </c>
      <c r="J484" s="106">
        <f>((E485+E490)/E484)</f>
        <v>0.61224489795918369</v>
      </c>
      <c r="K484" s="106">
        <f>((D485+D490)/D484)</f>
        <v>0.5714285714285714</v>
      </c>
      <c r="L484" s="106">
        <f>((C485+C490)/C484)</f>
        <v>0.6</v>
      </c>
      <c r="M484" s="106">
        <f>((B485+B490)/B484)</f>
        <v>0.39130434782608697</v>
      </c>
      <c r="N484" s="104">
        <f>G485/G484</f>
        <v>0.66</v>
      </c>
      <c r="O484" s="104">
        <f>F485/F484</f>
        <v>0.52083333333333337</v>
      </c>
      <c r="P484" s="104">
        <f>E485/E484</f>
        <v>0.51020408163265307</v>
      </c>
      <c r="Q484" s="104">
        <f>D485/D484</f>
        <v>0.40816326530612246</v>
      </c>
      <c r="R484" s="104">
        <f>C485/C484</f>
        <v>0.6</v>
      </c>
      <c r="S484" s="104">
        <f>B485/B484</f>
        <v>0.30434782608695654</v>
      </c>
      <c r="T484" s="102">
        <f>G486/G484</f>
        <v>0.62</v>
      </c>
      <c r="U484" s="102">
        <f>F486/F484</f>
        <v>0.5</v>
      </c>
      <c r="V484" s="102">
        <f>E486/E484</f>
        <v>0.42857142857142855</v>
      </c>
      <c r="W484" s="102">
        <f>D486/D484</f>
        <v>0.34693877551020408</v>
      </c>
      <c r="X484" s="102">
        <f>C486/C484</f>
        <v>0.44</v>
      </c>
      <c r="Y484" s="102">
        <f>B486/B484</f>
        <v>0.2608695652173913</v>
      </c>
      <c r="Z484" s="100">
        <f>(G485+G489+G490)/G484</f>
        <v>0.78</v>
      </c>
      <c r="AA484" s="100">
        <f>(F485+F489+F490)/F484</f>
        <v>0.75</v>
      </c>
      <c r="AB484" s="100">
        <f>(E485+E489+E490)/E484</f>
        <v>0.7142857142857143</v>
      </c>
      <c r="AC484" s="100">
        <f>(D485+D489+D490)/D484</f>
        <v>0.75510204081632648</v>
      </c>
      <c r="AD484" s="100">
        <f>(C485+C489+C490)/C484</f>
        <v>0.66</v>
      </c>
      <c r="AE484" s="100">
        <f>(B485+B489+B490)/B484</f>
        <v>0.65217391304347827</v>
      </c>
    </row>
    <row r="485" spans="1:31" ht="14.25" customHeight="1" x14ac:dyDescent="0.25">
      <c r="A485" s="53" t="s">
        <v>60</v>
      </c>
      <c r="B485" s="44">
        <v>14</v>
      </c>
      <c r="C485" s="44">
        <v>30</v>
      </c>
      <c r="D485" s="44">
        <v>20</v>
      </c>
      <c r="E485" s="44">
        <v>25</v>
      </c>
      <c r="F485" s="44">
        <v>25</v>
      </c>
      <c r="G485" s="44">
        <v>33</v>
      </c>
    </row>
    <row r="486" spans="1:31" ht="14.25" customHeight="1" x14ac:dyDescent="0.25">
      <c r="A486" s="53" t="s">
        <v>60</v>
      </c>
      <c r="B486" s="46">
        <v>12</v>
      </c>
      <c r="C486" s="46">
        <v>22</v>
      </c>
      <c r="D486" s="46">
        <v>17</v>
      </c>
      <c r="E486" s="46">
        <v>21</v>
      </c>
      <c r="F486" s="46">
        <v>24</v>
      </c>
      <c r="G486" s="46">
        <v>31</v>
      </c>
    </row>
    <row r="487" spans="1:31" ht="14.25" customHeight="1" x14ac:dyDescent="0.25">
      <c r="A487" s="53" t="s">
        <v>60</v>
      </c>
      <c r="B487" s="47">
        <v>26</v>
      </c>
      <c r="C487" s="47">
        <v>38</v>
      </c>
      <c r="D487" s="47">
        <v>33</v>
      </c>
      <c r="E487" s="47">
        <v>38</v>
      </c>
      <c r="F487" s="47">
        <v>34</v>
      </c>
      <c r="G487" s="47">
        <v>38</v>
      </c>
    </row>
    <row r="488" spans="1:31" ht="14.25" customHeight="1" x14ac:dyDescent="0.25">
      <c r="A488" s="53" t="s">
        <v>60</v>
      </c>
      <c r="B488" s="46">
        <v>16</v>
      </c>
      <c r="C488" s="46">
        <v>17</v>
      </c>
      <c r="D488" s="46">
        <v>12</v>
      </c>
      <c r="E488" s="46">
        <v>14</v>
      </c>
      <c r="F488" s="46">
        <v>12</v>
      </c>
      <c r="G488" s="46">
        <v>11</v>
      </c>
    </row>
    <row r="489" spans="1:31" ht="14.25" customHeight="1" x14ac:dyDescent="0.25">
      <c r="A489" s="53" t="s">
        <v>60</v>
      </c>
      <c r="B489" s="46">
        <v>12</v>
      </c>
      <c r="C489" s="46">
        <v>3</v>
      </c>
      <c r="D489" s="46">
        <v>9</v>
      </c>
      <c r="E489" s="46">
        <v>5</v>
      </c>
      <c r="F489" s="46">
        <v>2</v>
      </c>
      <c r="G489" s="46">
        <v>2</v>
      </c>
    </row>
    <row r="490" spans="1:31" ht="14.25" customHeight="1" thickBot="1" x14ac:dyDescent="0.3">
      <c r="A490" s="53" t="s">
        <v>60</v>
      </c>
      <c r="B490" s="49">
        <v>4</v>
      </c>
      <c r="C490" s="49">
        <v>0</v>
      </c>
      <c r="D490" s="49">
        <v>8</v>
      </c>
      <c r="E490" s="49">
        <v>5</v>
      </c>
      <c r="F490" s="49">
        <v>9</v>
      </c>
      <c r="G490" s="49">
        <v>4</v>
      </c>
    </row>
    <row r="491" spans="1:31" ht="14.25" customHeight="1" x14ac:dyDescent="0.25">
      <c r="A491" s="53"/>
      <c r="B491" s="51" t="s">
        <v>67</v>
      </c>
      <c r="C491" s="52" t="s">
        <v>68</v>
      </c>
      <c r="D491" s="52" t="s">
        <v>69</v>
      </c>
      <c r="E491" s="52" t="s">
        <v>9</v>
      </c>
      <c r="F491" s="52" t="s">
        <v>10</v>
      </c>
      <c r="G491" s="52" t="s">
        <v>11</v>
      </c>
    </row>
    <row r="492" spans="1:31" ht="14.25" customHeight="1" thickBot="1" x14ac:dyDescent="0.3">
      <c r="A492" s="53" t="s">
        <v>61</v>
      </c>
      <c r="B492" s="55" t="s">
        <v>126</v>
      </c>
      <c r="C492" s="55" t="s">
        <v>106</v>
      </c>
      <c r="D492" s="55" t="s">
        <v>104</v>
      </c>
      <c r="E492" s="55" t="s">
        <v>81</v>
      </c>
      <c r="F492" s="55" t="s">
        <v>4</v>
      </c>
      <c r="G492" s="55" t="s">
        <v>3</v>
      </c>
    </row>
    <row r="493" spans="1:31" ht="14.25" customHeight="1" x14ac:dyDescent="0.25">
      <c r="A493" s="53" t="s">
        <v>61</v>
      </c>
      <c r="B493" s="42">
        <v>24</v>
      </c>
      <c r="C493" s="42">
        <v>31</v>
      </c>
      <c r="D493" s="42">
        <v>22</v>
      </c>
      <c r="E493" s="42">
        <v>18</v>
      </c>
      <c r="F493" s="42">
        <v>17</v>
      </c>
      <c r="G493" s="42">
        <v>22</v>
      </c>
      <c r="H493" s="106">
        <f>((G494+G499)/G493)</f>
        <v>0.31818181818181818</v>
      </c>
      <c r="I493" s="106">
        <f>((F494+F499)/F493)</f>
        <v>0.11764705882352941</v>
      </c>
      <c r="J493" s="106">
        <f>((E494+E499)/E493)</f>
        <v>0.5</v>
      </c>
      <c r="K493" s="106">
        <f>((D494+D499)/D493)</f>
        <v>0.36363636363636365</v>
      </c>
      <c r="L493" s="106">
        <f>((C494+C499)/C493)</f>
        <v>0.38709677419354838</v>
      </c>
      <c r="M493" s="106">
        <f>((B494+B499)/B493)</f>
        <v>0.33333333333333331</v>
      </c>
      <c r="N493" s="104">
        <f>G494/G493</f>
        <v>0.13636363636363635</v>
      </c>
      <c r="O493" s="104">
        <f>F494/F493</f>
        <v>0</v>
      </c>
      <c r="P493" s="104">
        <f>E494/E493</f>
        <v>0.33333333333333331</v>
      </c>
      <c r="Q493" s="104">
        <f>D494/D493</f>
        <v>0.22727272727272727</v>
      </c>
      <c r="R493" s="104">
        <f>C494/C493</f>
        <v>0.29032258064516131</v>
      </c>
      <c r="S493" s="104">
        <f>B494/B493</f>
        <v>0.25</v>
      </c>
      <c r="T493" s="102">
        <f>G495/G493</f>
        <v>4.5454545454545456E-2</v>
      </c>
      <c r="U493" s="102">
        <f>F495/F493</f>
        <v>0</v>
      </c>
      <c r="V493" s="102">
        <f>E495/E493</f>
        <v>0.1111111111111111</v>
      </c>
      <c r="W493" s="102">
        <f>D495/D493</f>
        <v>4.5454545454545456E-2</v>
      </c>
      <c r="X493" s="102">
        <f>C495/C493</f>
        <v>0.22580645161290322</v>
      </c>
      <c r="Y493" s="102">
        <f>B495/B493</f>
        <v>0.25</v>
      </c>
      <c r="Z493" s="100">
        <f>(G494+G498+G499)/G493</f>
        <v>0.36363636363636365</v>
      </c>
      <c r="AA493" s="100">
        <f>(F494+F498+F499)/F493</f>
        <v>0.11764705882352941</v>
      </c>
      <c r="AB493" s="100">
        <f>(E494+E498+E499)/E493</f>
        <v>0.5</v>
      </c>
      <c r="AC493" s="100">
        <f>(D494+D498+D499)/D493</f>
        <v>0.5</v>
      </c>
      <c r="AD493" s="100">
        <f>(C494+C498+C499)/C493</f>
        <v>0.5161290322580645</v>
      </c>
      <c r="AE493" s="100">
        <f>(B494+B498+B499)/B493</f>
        <v>0.5</v>
      </c>
    </row>
    <row r="494" spans="1:31" ht="14.25" customHeight="1" x14ac:dyDescent="0.25">
      <c r="A494" s="53" t="s">
        <v>61</v>
      </c>
      <c r="B494" s="44">
        <v>6</v>
      </c>
      <c r="C494" s="44">
        <v>9</v>
      </c>
      <c r="D494" s="44">
        <v>5</v>
      </c>
      <c r="E494" s="44">
        <v>6</v>
      </c>
      <c r="F494" s="44">
        <v>0</v>
      </c>
      <c r="G494" s="44">
        <v>3</v>
      </c>
    </row>
    <row r="495" spans="1:31" ht="14.25" customHeight="1" x14ac:dyDescent="0.25">
      <c r="A495" s="53" t="s">
        <v>61</v>
      </c>
      <c r="B495" s="44">
        <v>6</v>
      </c>
      <c r="C495" s="46">
        <v>7</v>
      </c>
      <c r="D495" s="46">
        <v>1</v>
      </c>
      <c r="E495" s="46">
        <v>2</v>
      </c>
      <c r="F495" s="46">
        <v>0</v>
      </c>
      <c r="G495" s="46">
        <v>1</v>
      </c>
    </row>
    <row r="496" spans="1:31" ht="14.25" customHeight="1" x14ac:dyDescent="0.25">
      <c r="A496" s="53" t="s">
        <v>61</v>
      </c>
      <c r="B496" s="44">
        <v>11</v>
      </c>
      <c r="C496" s="47">
        <v>16</v>
      </c>
      <c r="D496" s="47">
        <v>8</v>
      </c>
      <c r="E496" s="47">
        <v>11</v>
      </c>
      <c r="F496" s="47">
        <v>7</v>
      </c>
      <c r="G496" s="47">
        <v>7</v>
      </c>
    </row>
    <row r="497" spans="1:31" ht="14.25" customHeight="1" x14ac:dyDescent="0.25">
      <c r="A497" s="53" t="s">
        <v>61</v>
      </c>
      <c r="B497" s="44">
        <v>12</v>
      </c>
      <c r="C497" s="46">
        <v>15</v>
      </c>
      <c r="D497" s="46">
        <v>11</v>
      </c>
      <c r="E497" s="46">
        <v>9</v>
      </c>
      <c r="F497" s="46">
        <v>15</v>
      </c>
      <c r="G497" s="46">
        <v>14</v>
      </c>
    </row>
    <row r="498" spans="1:31" ht="14.25" customHeight="1" x14ac:dyDescent="0.25">
      <c r="A498" s="53" t="s">
        <v>61</v>
      </c>
      <c r="B498" s="44">
        <v>4</v>
      </c>
      <c r="C498" s="46">
        <v>4</v>
      </c>
      <c r="D498" s="46">
        <v>3</v>
      </c>
      <c r="E498" s="46">
        <v>0</v>
      </c>
      <c r="F498" s="46">
        <v>0</v>
      </c>
      <c r="G498" s="46">
        <v>1</v>
      </c>
    </row>
    <row r="499" spans="1:31" ht="14.25" customHeight="1" thickBot="1" x14ac:dyDescent="0.3">
      <c r="A499" s="53" t="s">
        <v>61</v>
      </c>
      <c r="B499" s="76">
        <v>2</v>
      </c>
      <c r="C499" s="49">
        <v>3</v>
      </c>
      <c r="D499" s="49">
        <v>3</v>
      </c>
      <c r="E499" s="49">
        <v>3</v>
      </c>
      <c r="F499" s="49">
        <v>2</v>
      </c>
      <c r="G499" s="49">
        <v>4</v>
      </c>
    </row>
    <row r="500" spans="1:31" ht="14.25" customHeight="1" x14ac:dyDescent="0.25">
      <c r="A500" s="53"/>
      <c r="B500" s="52" t="s">
        <v>68</v>
      </c>
      <c r="C500" s="52" t="s">
        <v>69</v>
      </c>
      <c r="D500" s="52" t="s">
        <v>9</v>
      </c>
      <c r="E500" s="52" t="s">
        <v>10</v>
      </c>
      <c r="F500" s="52" t="s">
        <v>11</v>
      </c>
      <c r="G500" s="52" t="s">
        <v>12</v>
      </c>
    </row>
    <row r="501" spans="1:31" ht="14.25" customHeight="1" thickBot="1" x14ac:dyDescent="0.3">
      <c r="A501" s="53" t="s">
        <v>62</v>
      </c>
      <c r="B501" s="55" t="s">
        <v>108</v>
      </c>
      <c r="C501" s="55" t="s">
        <v>103</v>
      </c>
      <c r="D501" s="55" t="s">
        <v>86</v>
      </c>
      <c r="E501" s="55" t="s">
        <v>67</v>
      </c>
      <c r="F501" s="55" t="s">
        <v>68</v>
      </c>
      <c r="G501" s="55" t="s">
        <v>69</v>
      </c>
    </row>
    <row r="502" spans="1:31" ht="14.25" customHeight="1" x14ac:dyDescent="0.25">
      <c r="A502" s="53" t="s">
        <v>62</v>
      </c>
      <c r="B502" s="42">
        <v>50</v>
      </c>
      <c r="C502" s="42">
        <v>50</v>
      </c>
      <c r="D502" s="42">
        <v>49</v>
      </c>
      <c r="E502" s="42">
        <v>50</v>
      </c>
      <c r="F502" s="42">
        <v>50</v>
      </c>
      <c r="G502" s="42">
        <v>50</v>
      </c>
      <c r="H502" s="106">
        <f>((G503+G508)/G502)</f>
        <v>0.86</v>
      </c>
      <c r="I502" s="106">
        <f>((F503+F508)/F502)</f>
        <v>0.86</v>
      </c>
      <c r="J502" s="106">
        <f>((E503+E508)/E502)</f>
        <v>0.66</v>
      </c>
      <c r="K502" s="106">
        <f>((D503+D508)/D502)</f>
        <v>0.73469387755102045</v>
      </c>
      <c r="L502" s="106">
        <f>((C503+C508)/C502)</f>
        <v>0.66</v>
      </c>
      <c r="M502" s="106">
        <f>((B503+B508)/B502)</f>
        <v>0.74</v>
      </c>
      <c r="N502" s="104">
        <f>G503/G502</f>
        <v>0.82</v>
      </c>
      <c r="O502" s="104">
        <f>F503/F502</f>
        <v>0.78</v>
      </c>
      <c r="P502" s="104">
        <f>E503/E502</f>
        <v>0.44</v>
      </c>
      <c r="Q502" s="104">
        <f>D503/D502</f>
        <v>0.65306122448979587</v>
      </c>
      <c r="R502" s="104">
        <f>C503/C502</f>
        <v>0.5</v>
      </c>
      <c r="S502" s="104">
        <f>B503/B502</f>
        <v>0.66</v>
      </c>
      <c r="T502" s="102">
        <f>G504/G502</f>
        <v>0.38</v>
      </c>
      <c r="U502" s="102">
        <f>F504/F502</f>
        <v>0.48</v>
      </c>
      <c r="V502" s="102">
        <f>E504/E502</f>
        <v>0.34</v>
      </c>
      <c r="W502" s="102">
        <f>D504/D502</f>
        <v>0.48979591836734693</v>
      </c>
      <c r="X502" s="102">
        <f>C504/C502</f>
        <v>0.32</v>
      </c>
      <c r="Y502" s="102">
        <f>B504/B502</f>
        <v>0.54</v>
      </c>
      <c r="Z502" s="100">
        <f>(G503+G507+G508)/G502</f>
        <v>0.86</v>
      </c>
      <c r="AA502" s="100">
        <f>(F503+F507+F508)/F502</f>
        <v>0.86</v>
      </c>
      <c r="AB502" s="100">
        <f>(E503+E507+E508)/E502</f>
        <v>0.68</v>
      </c>
      <c r="AC502" s="100">
        <f>(D503+D507+D508)/D502</f>
        <v>0.77551020408163263</v>
      </c>
      <c r="AD502" s="100">
        <f>(C503+C507+C508)/C502</f>
        <v>0.74</v>
      </c>
      <c r="AE502" s="100">
        <f>(B503+B507+B508)/B502</f>
        <v>0.82</v>
      </c>
    </row>
    <row r="503" spans="1:31" ht="14.25" customHeight="1" x14ac:dyDescent="0.25">
      <c r="A503" s="53" t="s">
        <v>62</v>
      </c>
      <c r="B503" s="44">
        <v>33</v>
      </c>
      <c r="C503" s="44">
        <v>25</v>
      </c>
      <c r="D503" s="44">
        <v>32</v>
      </c>
      <c r="E503" s="44">
        <v>22</v>
      </c>
      <c r="F503" s="44">
        <v>39</v>
      </c>
      <c r="G503" s="44">
        <v>41</v>
      </c>
    </row>
    <row r="504" spans="1:31" ht="14.25" customHeight="1" x14ac:dyDescent="0.25">
      <c r="A504" s="53" t="s">
        <v>62</v>
      </c>
      <c r="B504" s="46">
        <v>27</v>
      </c>
      <c r="C504" s="46">
        <v>16</v>
      </c>
      <c r="D504" s="46">
        <v>24</v>
      </c>
      <c r="E504" s="46">
        <v>17</v>
      </c>
      <c r="F504" s="46">
        <v>24</v>
      </c>
      <c r="G504" s="46">
        <v>19</v>
      </c>
    </row>
    <row r="505" spans="1:31" ht="14.25" customHeight="1" x14ac:dyDescent="0.25">
      <c r="A505" s="53" t="s">
        <v>62</v>
      </c>
      <c r="B505" s="47">
        <v>39</v>
      </c>
      <c r="C505" s="47">
        <v>39</v>
      </c>
      <c r="D505" s="47">
        <v>41</v>
      </c>
      <c r="E505" s="47">
        <v>40</v>
      </c>
      <c r="F505" s="47">
        <v>43</v>
      </c>
      <c r="G505" s="47">
        <v>45</v>
      </c>
    </row>
    <row r="506" spans="1:31" ht="14.25" customHeight="1" x14ac:dyDescent="0.25">
      <c r="A506" s="53" t="s">
        <v>62</v>
      </c>
      <c r="B506" s="46">
        <v>9</v>
      </c>
      <c r="C506" s="46">
        <v>13</v>
      </c>
      <c r="D506" s="46">
        <v>11</v>
      </c>
      <c r="E506" s="46">
        <v>16</v>
      </c>
      <c r="F506" s="46">
        <v>7</v>
      </c>
      <c r="G506" s="46">
        <v>7</v>
      </c>
    </row>
    <row r="507" spans="1:31" ht="14.25" customHeight="1" x14ac:dyDescent="0.25">
      <c r="A507" s="53" t="s">
        <v>62</v>
      </c>
      <c r="B507" s="46">
        <v>4</v>
      </c>
      <c r="C507" s="46">
        <v>4</v>
      </c>
      <c r="D507" s="46">
        <v>2</v>
      </c>
      <c r="E507" s="46">
        <v>1</v>
      </c>
      <c r="F507" s="46">
        <v>0</v>
      </c>
      <c r="G507" s="46">
        <v>0</v>
      </c>
    </row>
    <row r="508" spans="1:31" ht="14.25" customHeight="1" x14ac:dyDescent="0.25">
      <c r="A508" s="53" t="s">
        <v>62</v>
      </c>
      <c r="B508" s="49">
        <v>4</v>
      </c>
      <c r="C508" s="49">
        <v>8</v>
      </c>
      <c r="D508" s="49">
        <v>4</v>
      </c>
      <c r="E508" s="49">
        <v>11</v>
      </c>
      <c r="F508" s="49">
        <v>4</v>
      </c>
      <c r="G508" s="49">
        <v>2</v>
      </c>
    </row>
    <row r="509" spans="1:31" ht="14.25" customHeight="1" thickBot="1" x14ac:dyDescent="0.3">
      <c r="A509" s="53" t="s">
        <v>63</v>
      </c>
      <c r="B509" s="40" t="s">
        <v>126</v>
      </c>
      <c r="C509" s="40" t="s">
        <v>108</v>
      </c>
      <c r="D509" s="40" t="s">
        <v>106</v>
      </c>
      <c r="E509" s="40" t="s">
        <v>103</v>
      </c>
      <c r="F509" s="40" t="s">
        <v>104</v>
      </c>
      <c r="G509" s="40" t="s">
        <v>86</v>
      </c>
    </row>
    <row r="510" spans="1:31" ht="14.25" customHeight="1" x14ac:dyDescent="0.25">
      <c r="A510" s="53" t="s">
        <v>63</v>
      </c>
      <c r="B510" s="42">
        <v>78</v>
      </c>
      <c r="C510" s="42">
        <v>31</v>
      </c>
      <c r="D510" s="42">
        <v>72</v>
      </c>
      <c r="E510" s="42">
        <v>30</v>
      </c>
      <c r="F510" s="42">
        <v>81</v>
      </c>
      <c r="G510" s="42">
        <v>30</v>
      </c>
      <c r="H510" s="106">
        <f>((G511+G516)/G510)</f>
        <v>0.43333333333333335</v>
      </c>
      <c r="I510" s="106">
        <f>((F511+F516)/F510)</f>
        <v>0.5679012345679012</v>
      </c>
      <c r="J510" s="106">
        <f>((E511+E516)/E510)</f>
        <v>0.7</v>
      </c>
      <c r="K510" s="106">
        <f>((D511+D516)/D510)</f>
        <v>0.4861111111111111</v>
      </c>
      <c r="L510" s="106">
        <f>((C511+C516)/C510)</f>
        <v>0.25806451612903225</v>
      </c>
      <c r="M510" s="106">
        <f>((B511+B516)/B510)</f>
        <v>0.41025641025641024</v>
      </c>
      <c r="N510" s="104">
        <f>G511/G510</f>
        <v>0.2</v>
      </c>
      <c r="O510" s="104">
        <f>F511/F510</f>
        <v>0.49382716049382713</v>
      </c>
      <c r="P510" s="104">
        <f>E511/E510</f>
        <v>0.46666666666666667</v>
      </c>
      <c r="Q510" s="104">
        <f>D511/D510</f>
        <v>0.41666666666666669</v>
      </c>
      <c r="R510" s="104">
        <f>C511/C510</f>
        <v>9.6774193548387094E-2</v>
      </c>
      <c r="S510" s="104">
        <f>B511/B510</f>
        <v>0.41025641025641024</v>
      </c>
      <c r="T510" s="102">
        <f>G512/G510</f>
        <v>0.16666666666666666</v>
      </c>
      <c r="U510" s="102">
        <f>F512/F510</f>
        <v>0.35802469135802467</v>
      </c>
      <c r="V510" s="102">
        <f>E512/E510</f>
        <v>0.43333333333333335</v>
      </c>
      <c r="W510" s="102">
        <f>D512/D510</f>
        <v>0.31944444444444442</v>
      </c>
      <c r="X510" s="102">
        <f>C512/C510</f>
        <v>3.2258064516129031E-2</v>
      </c>
      <c r="Y510" s="102">
        <f>B512/B510</f>
        <v>0.28205128205128205</v>
      </c>
      <c r="Z510" s="100">
        <f>(G511+G515+G516)/G510</f>
        <v>0.6333333333333333</v>
      </c>
      <c r="AA510" s="100">
        <f>(F511+F515+F516)/F510</f>
        <v>0.62962962962962965</v>
      </c>
      <c r="AB510" s="100">
        <f>(E511+E515+E516)/E510</f>
        <v>0.83333333333333337</v>
      </c>
      <c r="AC510" s="100">
        <f>(D511+D515+D516)/D510</f>
        <v>0.56944444444444442</v>
      </c>
      <c r="AD510" s="100">
        <f>(C511+C515+C516)/C510</f>
        <v>0.4838709677419355</v>
      </c>
      <c r="AE510" s="100">
        <f>(B511+B515+B516)/B510</f>
        <v>0.71794871794871795</v>
      </c>
    </row>
    <row r="511" spans="1:31" ht="14.25" customHeight="1" x14ac:dyDescent="0.25">
      <c r="A511" s="53" t="s">
        <v>63</v>
      </c>
      <c r="B511" s="44">
        <v>32</v>
      </c>
      <c r="C511" s="44">
        <v>3</v>
      </c>
      <c r="D511" s="44">
        <v>30</v>
      </c>
      <c r="E511" s="44">
        <v>14</v>
      </c>
      <c r="F511" s="44">
        <v>40</v>
      </c>
      <c r="G511" s="44">
        <v>6</v>
      </c>
    </row>
    <row r="512" spans="1:31" ht="14.25" customHeight="1" x14ac:dyDescent="0.25">
      <c r="A512" s="53" t="s">
        <v>63</v>
      </c>
      <c r="B512" s="46">
        <v>22</v>
      </c>
      <c r="C512" s="46">
        <v>1</v>
      </c>
      <c r="D512" s="46">
        <v>23</v>
      </c>
      <c r="E512" s="46">
        <v>13</v>
      </c>
      <c r="F512" s="46">
        <v>29</v>
      </c>
      <c r="G512" s="46">
        <v>5</v>
      </c>
    </row>
    <row r="513" spans="1:31" ht="14.25" customHeight="1" x14ac:dyDescent="0.25">
      <c r="A513" s="53" t="s">
        <v>63</v>
      </c>
      <c r="B513" s="47">
        <v>60</v>
      </c>
      <c r="C513" s="47">
        <v>14</v>
      </c>
      <c r="D513" s="47">
        <v>50</v>
      </c>
      <c r="E513" s="47">
        <v>23</v>
      </c>
      <c r="F513" s="47">
        <v>65</v>
      </c>
      <c r="G513" s="47">
        <v>24</v>
      </c>
    </row>
    <row r="514" spans="1:31" ht="14.25" customHeight="1" x14ac:dyDescent="0.25">
      <c r="A514" s="53" t="s">
        <v>63</v>
      </c>
      <c r="B514" s="46">
        <v>22</v>
      </c>
      <c r="C514" s="46">
        <v>16</v>
      </c>
      <c r="D514" s="46">
        <v>31</v>
      </c>
      <c r="E514" s="46">
        <v>5</v>
      </c>
      <c r="F514" s="46">
        <v>30</v>
      </c>
      <c r="G514" s="46">
        <v>11</v>
      </c>
    </row>
    <row r="515" spans="1:31" ht="14.25" customHeight="1" x14ac:dyDescent="0.25">
      <c r="A515" s="53" t="s">
        <v>63</v>
      </c>
      <c r="B515" s="46">
        <v>24</v>
      </c>
      <c r="C515" s="46">
        <v>7</v>
      </c>
      <c r="D515" s="46">
        <v>6</v>
      </c>
      <c r="E515" s="46">
        <v>4</v>
      </c>
      <c r="F515" s="46">
        <v>5</v>
      </c>
      <c r="G515" s="46">
        <v>6</v>
      </c>
    </row>
    <row r="516" spans="1:31" ht="14.25" customHeight="1" thickBot="1" x14ac:dyDescent="0.3">
      <c r="A516" s="53" t="s">
        <v>63</v>
      </c>
      <c r="B516" s="49">
        <v>0</v>
      </c>
      <c r="C516" s="49">
        <v>5</v>
      </c>
      <c r="D516" s="49">
        <v>5</v>
      </c>
      <c r="E516" s="49">
        <v>7</v>
      </c>
      <c r="F516" s="49">
        <v>6</v>
      </c>
      <c r="G516" s="49">
        <v>7</v>
      </c>
    </row>
    <row r="517" spans="1:31" ht="14.25" customHeight="1" x14ac:dyDescent="0.25">
      <c r="A517" s="53"/>
      <c r="B517" s="61" t="s">
        <v>67</v>
      </c>
      <c r="C517" s="61" t="s">
        <v>68</v>
      </c>
      <c r="D517" s="61" t="s">
        <v>69</v>
      </c>
      <c r="E517" s="61" t="s">
        <v>9</v>
      </c>
    </row>
    <row r="518" spans="1:31" ht="14.25" customHeight="1" thickBot="1" x14ac:dyDescent="0.3">
      <c r="A518" s="53" t="s">
        <v>83</v>
      </c>
      <c r="B518" s="62" t="s">
        <v>126</v>
      </c>
      <c r="C518" s="62" t="s">
        <v>106</v>
      </c>
      <c r="D518" s="62" t="s">
        <v>104</v>
      </c>
      <c r="E518" s="62" t="s">
        <v>81</v>
      </c>
    </row>
    <row r="519" spans="1:31" ht="14.25" customHeight="1" x14ac:dyDescent="0.25">
      <c r="A519" s="53" t="s">
        <v>83</v>
      </c>
      <c r="B519" s="56">
        <v>25</v>
      </c>
      <c r="C519" s="56">
        <v>25</v>
      </c>
      <c r="D519" s="56">
        <v>25</v>
      </c>
      <c r="E519" s="56">
        <v>31</v>
      </c>
      <c r="H519" s="106" t="e">
        <f>((G520+G525)/G519)</f>
        <v>#DIV/0!</v>
      </c>
      <c r="I519" s="106" t="e">
        <f>((F520+F525)/F519)</f>
        <v>#DIV/0!</v>
      </c>
      <c r="J519" s="106">
        <f>((E520+E525)/E519)</f>
        <v>0.61290322580645162</v>
      </c>
      <c r="K519" s="106">
        <f>((D520+D525)/D519)</f>
        <v>0.6</v>
      </c>
      <c r="L519" s="106">
        <f>((C520+C525)/C519)</f>
        <v>0.52</v>
      </c>
      <c r="M519" s="106">
        <f>((B520+B525)/B519)</f>
        <v>0.44</v>
      </c>
      <c r="N519" s="104" t="e">
        <f>G520/G519</f>
        <v>#DIV/0!</v>
      </c>
      <c r="O519" s="104" t="e">
        <f>F520/F519</f>
        <v>#DIV/0!</v>
      </c>
      <c r="P519" s="104">
        <f>E520/E519</f>
        <v>0.54838709677419351</v>
      </c>
      <c r="Q519" s="104">
        <f>D520/D519</f>
        <v>0.6</v>
      </c>
      <c r="R519" s="104">
        <f>C520/C519</f>
        <v>0.48</v>
      </c>
      <c r="S519" s="104">
        <f>B520/B519</f>
        <v>0.44</v>
      </c>
      <c r="T519" s="102" t="e">
        <f>G521/G519</f>
        <v>#DIV/0!</v>
      </c>
      <c r="U519" s="102" t="e">
        <f>F521/F519</f>
        <v>#DIV/0!</v>
      </c>
      <c r="V519" s="102">
        <f>E521/E519</f>
        <v>0.45161290322580644</v>
      </c>
      <c r="W519" s="102">
        <f>D521/D519</f>
        <v>0.4</v>
      </c>
      <c r="X519" s="102">
        <f>C521/C519</f>
        <v>0.36</v>
      </c>
      <c r="Y519" s="102">
        <f>B521/B519</f>
        <v>0.2</v>
      </c>
      <c r="Z519" s="100" t="e">
        <f>(G520+G524+G525)/G519</f>
        <v>#DIV/0!</v>
      </c>
      <c r="AA519" s="100" t="e">
        <f>(F520+F524+F525)/F519</f>
        <v>#DIV/0!</v>
      </c>
      <c r="AB519" s="100">
        <f>(E520+E524+E525)/E519</f>
        <v>0.67741935483870963</v>
      </c>
      <c r="AC519" s="100">
        <f>(D520+D524+D525)/D519</f>
        <v>0.64</v>
      </c>
      <c r="AD519" s="100">
        <f>(C520+C524+C525)/C519</f>
        <v>0.6</v>
      </c>
      <c r="AE519" s="100">
        <f>(B520+B524+B525)/B519</f>
        <v>0.88</v>
      </c>
    </row>
    <row r="520" spans="1:31" ht="14.25" customHeight="1" x14ac:dyDescent="0.25">
      <c r="A520" s="53" t="s">
        <v>83</v>
      </c>
      <c r="B520" s="57">
        <v>11</v>
      </c>
      <c r="C520" s="57">
        <v>12</v>
      </c>
      <c r="D520" s="57">
        <v>15</v>
      </c>
      <c r="E520" s="57">
        <v>17</v>
      </c>
    </row>
    <row r="521" spans="1:31" ht="14.25" customHeight="1" x14ac:dyDescent="0.25">
      <c r="A521" s="53" t="s">
        <v>83</v>
      </c>
      <c r="B521" s="57">
        <v>5</v>
      </c>
      <c r="C521" s="57">
        <v>9</v>
      </c>
      <c r="D521" s="57">
        <v>10</v>
      </c>
      <c r="E521" s="57">
        <v>14</v>
      </c>
    </row>
    <row r="522" spans="1:31" ht="14.25" customHeight="1" x14ac:dyDescent="0.25">
      <c r="A522" s="53" t="s">
        <v>83</v>
      </c>
      <c r="B522" s="57">
        <v>24</v>
      </c>
      <c r="C522" s="57">
        <v>20</v>
      </c>
      <c r="D522" s="57">
        <v>20</v>
      </c>
      <c r="E522" s="57">
        <v>22</v>
      </c>
    </row>
    <row r="523" spans="1:31" ht="14.25" customHeight="1" x14ac:dyDescent="0.25">
      <c r="A523" s="53" t="s">
        <v>83</v>
      </c>
      <c r="B523" s="57">
        <v>3</v>
      </c>
      <c r="C523" s="57">
        <v>10</v>
      </c>
      <c r="D523" s="57">
        <v>9</v>
      </c>
      <c r="E523" s="57">
        <v>10</v>
      </c>
    </row>
    <row r="524" spans="1:31" ht="14.25" customHeight="1" x14ac:dyDescent="0.25">
      <c r="A524" s="53" t="s">
        <v>83</v>
      </c>
      <c r="B524" s="57">
        <v>11</v>
      </c>
      <c r="C524" s="57">
        <v>2</v>
      </c>
      <c r="D524" s="57">
        <v>1</v>
      </c>
      <c r="E524" s="57">
        <v>2</v>
      </c>
    </row>
    <row r="525" spans="1:31" ht="14.25" customHeight="1" thickBot="1" x14ac:dyDescent="0.3">
      <c r="A525" s="53" t="s">
        <v>83</v>
      </c>
      <c r="B525" s="60">
        <v>0</v>
      </c>
      <c r="C525" s="60">
        <v>1</v>
      </c>
      <c r="D525" s="60">
        <v>0</v>
      </c>
      <c r="E525" s="60">
        <v>2</v>
      </c>
    </row>
    <row r="526" spans="1:31" ht="14.25" customHeight="1" x14ac:dyDescent="0.25">
      <c r="A526" s="53"/>
      <c r="B526" s="51" t="s">
        <v>68</v>
      </c>
      <c r="C526" s="52" t="s">
        <v>69</v>
      </c>
      <c r="D526" s="52" t="s">
        <v>9</v>
      </c>
      <c r="E526" s="52" t="s">
        <v>10</v>
      </c>
      <c r="F526" s="52" t="s">
        <v>11</v>
      </c>
      <c r="G526" s="52" t="s">
        <v>12</v>
      </c>
    </row>
    <row r="527" spans="1:31" ht="14.25" customHeight="1" thickBot="1" x14ac:dyDescent="0.3">
      <c r="A527" s="53" t="s">
        <v>64</v>
      </c>
      <c r="B527" s="55" t="s">
        <v>126</v>
      </c>
      <c r="C527" s="55" t="s">
        <v>106</v>
      </c>
      <c r="D527" s="55" t="s">
        <v>104</v>
      </c>
      <c r="E527" s="55" t="s">
        <v>81</v>
      </c>
      <c r="F527" s="55" t="s">
        <v>4</v>
      </c>
      <c r="G527" s="55" t="s">
        <v>3</v>
      </c>
    </row>
    <row r="528" spans="1:31" ht="14.25" customHeight="1" x14ac:dyDescent="0.25">
      <c r="A528" s="53" t="s">
        <v>64</v>
      </c>
      <c r="B528" s="42">
        <v>39</v>
      </c>
      <c r="C528" s="42">
        <v>31</v>
      </c>
      <c r="D528" s="42">
        <v>40</v>
      </c>
      <c r="E528" s="42">
        <v>38</v>
      </c>
      <c r="F528" s="42">
        <v>44</v>
      </c>
      <c r="G528" s="42">
        <v>42</v>
      </c>
      <c r="H528" s="106">
        <f>((G529+G534)/G528)</f>
        <v>0.61904761904761907</v>
      </c>
      <c r="I528" s="106">
        <f>((F529+F534)/F528)</f>
        <v>0.45454545454545453</v>
      </c>
      <c r="J528" s="106">
        <f>((E529+E534)/E528)</f>
        <v>0.57894736842105265</v>
      </c>
      <c r="K528" s="106">
        <f>((D529+D534)/D528)</f>
        <v>0.52500000000000002</v>
      </c>
      <c r="L528" s="106">
        <f>((C529+C534)/C528)</f>
        <v>0.5161290322580645</v>
      </c>
      <c r="M528" s="106">
        <f>((B529+B534)/B528)</f>
        <v>0.41025641025641024</v>
      </c>
      <c r="N528" s="104">
        <f>G529/G528</f>
        <v>0.54761904761904767</v>
      </c>
      <c r="O528" s="104">
        <f>F529/F528</f>
        <v>0.40909090909090912</v>
      </c>
      <c r="P528" s="104">
        <f>E529/E528</f>
        <v>0.42105263157894735</v>
      </c>
      <c r="Q528" s="104">
        <f>D529/D528</f>
        <v>0.375</v>
      </c>
      <c r="R528" s="104">
        <f>C529/C528</f>
        <v>0.41935483870967744</v>
      </c>
      <c r="S528" s="104">
        <f>B529/B528</f>
        <v>0.41025641025641024</v>
      </c>
      <c r="T528" s="102">
        <f>G530/G528</f>
        <v>0.33333333333333331</v>
      </c>
      <c r="U528" s="102">
        <f>F530/F528</f>
        <v>0.20454545454545456</v>
      </c>
      <c r="V528" s="102">
        <f>E530/E528</f>
        <v>0.28947368421052633</v>
      </c>
      <c r="W528" s="102">
        <f>D530/D528</f>
        <v>0.25</v>
      </c>
      <c r="X528" s="102">
        <f>C530/C528</f>
        <v>0.29032258064516131</v>
      </c>
      <c r="Y528" s="102">
        <f>B530/B528</f>
        <v>0.30769230769230771</v>
      </c>
      <c r="Z528" s="100">
        <f>(G529+G533+G534)/G528</f>
        <v>0.61904761904761907</v>
      </c>
      <c r="AA528" s="100">
        <f>(F529+F533+F534)/F528</f>
        <v>0.59090909090909094</v>
      </c>
      <c r="AB528" s="100">
        <f>(E529+E533+E534)/E528</f>
        <v>0.71052631578947367</v>
      </c>
      <c r="AC528" s="100">
        <f>(D529+D533+D534)/D528</f>
        <v>0.6</v>
      </c>
      <c r="AD528" s="100">
        <f>(C529+C533+C534)/C528</f>
        <v>0.61290322580645162</v>
      </c>
      <c r="AE528" s="100">
        <f>(B529+B533+B534)/B528</f>
        <v>0.5641025641025641</v>
      </c>
    </row>
    <row r="529" spans="1:31" ht="14.25" customHeight="1" x14ac:dyDescent="0.25">
      <c r="A529" s="53" t="s">
        <v>64</v>
      </c>
      <c r="B529" s="44">
        <v>16</v>
      </c>
      <c r="C529" s="44">
        <v>13</v>
      </c>
      <c r="D529" s="44">
        <v>15</v>
      </c>
      <c r="E529" s="44">
        <v>16</v>
      </c>
      <c r="F529" s="44">
        <v>18</v>
      </c>
      <c r="G529" s="44">
        <v>23</v>
      </c>
    </row>
    <row r="530" spans="1:31" ht="14.25" customHeight="1" x14ac:dyDescent="0.25">
      <c r="A530" s="53" t="s">
        <v>64</v>
      </c>
      <c r="B530" s="44">
        <v>12</v>
      </c>
      <c r="C530" s="46">
        <v>9</v>
      </c>
      <c r="D530" s="46">
        <v>10</v>
      </c>
      <c r="E530" s="46">
        <v>11</v>
      </c>
      <c r="F530" s="46">
        <v>9</v>
      </c>
      <c r="G530" s="46">
        <v>14</v>
      </c>
    </row>
    <row r="531" spans="1:31" ht="14.25" customHeight="1" x14ac:dyDescent="0.25">
      <c r="A531" s="53" t="s">
        <v>64</v>
      </c>
      <c r="B531" s="44">
        <v>24</v>
      </c>
      <c r="C531" s="47">
        <v>21</v>
      </c>
      <c r="D531" s="47">
        <v>31</v>
      </c>
      <c r="E531" s="47">
        <v>30</v>
      </c>
      <c r="F531" s="47">
        <v>28</v>
      </c>
      <c r="G531" s="47">
        <v>29</v>
      </c>
    </row>
    <row r="532" spans="1:31" ht="14.25" customHeight="1" x14ac:dyDescent="0.25">
      <c r="A532" s="53" t="s">
        <v>64</v>
      </c>
      <c r="B532" s="44">
        <v>17</v>
      </c>
      <c r="C532" s="46">
        <v>12</v>
      </c>
      <c r="D532" s="46">
        <v>16</v>
      </c>
      <c r="E532" s="46">
        <v>11</v>
      </c>
      <c r="F532" s="46">
        <v>18</v>
      </c>
      <c r="G532" s="46">
        <v>16</v>
      </c>
    </row>
    <row r="533" spans="1:31" ht="14.25" customHeight="1" x14ac:dyDescent="0.25">
      <c r="A533" s="53" t="s">
        <v>64</v>
      </c>
      <c r="B533" s="44">
        <v>6</v>
      </c>
      <c r="C533" s="46">
        <v>3</v>
      </c>
      <c r="D533" s="46">
        <v>3</v>
      </c>
      <c r="E533" s="46">
        <v>5</v>
      </c>
      <c r="F533" s="46">
        <v>6</v>
      </c>
      <c r="G533" s="46">
        <v>0</v>
      </c>
    </row>
    <row r="534" spans="1:31" ht="14.25" customHeight="1" thickBot="1" x14ac:dyDescent="0.3">
      <c r="A534" s="53" t="s">
        <v>64</v>
      </c>
      <c r="B534" s="49">
        <v>0</v>
      </c>
      <c r="C534" s="49">
        <v>3</v>
      </c>
      <c r="D534" s="49">
        <v>6</v>
      </c>
      <c r="E534" s="49">
        <v>6</v>
      </c>
      <c r="F534" s="49">
        <v>2</v>
      </c>
      <c r="G534" s="49">
        <v>3</v>
      </c>
    </row>
    <row r="535" spans="1:31" ht="14.25" customHeight="1" x14ac:dyDescent="0.25">
      <c r="A535" s="53"/>
      <c r="B535" s="51" t="s">
        <v>68</v>
      </c>
      <c r="C535" s="51" t="s">
        <v>69</v>
      </c>
      <c r="D535" s="52" t="s">
        <v>9</v>
      </c>
      <c r="E535" s="52" t="s">
        <v>10</v>
      </c>
      <c r="F535" s="52" t="s">
        <v>11</v>
      </c>
      <c r="G535" s="52" t="s">
        <v>12</v>
      </c>
    </row>
    <row r="536" spans="1:31" ht="14.25" customHeight="1" thickBot="1" x14ac:dyDescent="0.3">
      <c r="A536" s="53" t="s">
        <v>65</v>
      </c>
      <c r="B536" s="55" t="s">
        <v>108</v>
      </c>
      <c r="C536" s="55" t="s">
        <v>103</v>
      </c>
      <c r="D536" s="55" t="s">
        <v>86</v>
      </c>
      <c r="E536" s="55" t="s">
        <v>67</v>
      </c>
      <c r="F536" s="55" t="s">
        <v>68</v>
      </c>
      <c r="G536" s="55" t="s">
        <v>69</v>
      </c>
    </row>
    <row r="537" spans="1:31" ht="14.25" customHeight="1" x14ac:dyDescent="0.25">
      <c r="A537" s="53" t="s">
        <v>65</v>
      </c>
      <c r="B537" s="42">
        <v>31</v>
      </c>
      <c r="C537" s="42">
        <v>30</v>
      </c>
      <c r="D537" s="42">
        <v>30</v>
      </c>
      <c r="E537" s="42">
        <v>28</v>
      </c>
      <c r="F537" s="42">
        <v>33</v>
      </c>
      <c r="G537" s="42">
        <v>23</v>
      </c>
      <c r="H537" s="106">
        <f>((G538+G543)/G537)</f>
        <v>0.39130434782608697</v>
      </c>
      <c r="I537" s="106">
        <f>((F538+F543)/F537)</f>
        <v>0.5757575757575758</v>
      </c>
      <c r="J537" s="106">
        <f>((E538+E543)/E537)</f>
        <v>0.5714285714285714</v>
      </c>
      <c r="K537" s="106">
        <f>((D538+D543)/D537)</f>
        <v>0.43333333333333335</v>
      </c>
      <c r="L537" s="106">
        <f>((C538+C543)/C537)</f>
        <v>0.7</v>
      </c>
      <c r="M537" s="106">
        <f>((B538+B543)/B537)</f>
        <v>0.25806451612903225</v>
      </c>
      <c r="N537" s="104">
        <f>G538/G537</f>
        <v>0.30434782608695654</v>
      </c>
      <c r="O537" s="104">
        <f>F538/F537</f>
        <v>0.39393939393939392</v>
      </c>
      <c r="P537" s="104">
        <f>E538/E537</f>
        <v>0.35714285714285715</v>
      </c>
      <c r="Q537" s="104">
        <f>D538/D537</f>
        <v>0.2</v>
      </c>
      <c r="R537" s="104">
        <f>C538/C537</f>
        <v>0.46666666666666667</v>
      </c>
      <c r="S537" s="104">
        <f>B538/B537</f>
        <v>9.6774193548387094E-2</v>
      </c>
      <c r="T537" s="102">
        <f>G539/G537</f>
        <v>0.17391304347826086</v>
      </c>
      <c r="U537" s="102">
        <f>F539/F537</f>
        <v>0.27272727272727271</v>
      </c>
      <c r="V537" s="102">
        <f>E539/E537</f>
        <v>0.32142857142857145</v>
      </c>
      <c r="W537" s="102">
        <f>D539/D537</f>
        <v>0.16666666666666666</v>
      </c>
      <c r="X537" s="102">
        <f>C539/C537</f>
        <v>0.43333333333333335</v>
      </c>
      <c r="Y537" s="102">
        <f>B539/B537</f>
        <v>3.2258064516129031E-2</v>
      </c>
      <c r="Z537" s="100">
        <f>(G538+G542+G543)/G537</f>
        <v>0.39130434782608697</v>
      </c>
      <c r="AA537" s="100">
        <f>(F538+F542+F543)/F537</f>
        <v>0.63636363636363635</v>
      </c>
      <c r="AB537" s="100">
        <f>(E538+E542+E543)/E537</f>
        <v>0.6785714285714286</v>
      </c>
      <c r="AC537" s="100">
        <f>(D538+D542+D543)/D537</f>
        <v>0.6333333333333333</v>
      </c>
      <c r="AD537" s="100">
        <f>(C538+C542+C543)/C537</f>
        <v>0.83333333333333337</v>
      </c>
      <c r="AE537" s="100">
        <f>(B538+B542+B543)/B537</f>
        <v>0.4838709677419355</v>
      </c>
    </row>
    <row r="538" spans="1:31" ht="14.25" customHeight="1" x14ac:dyDescent="0.25">
      <c r="A538" s="53" t="s">
        <v>65</v>
      </c>
      <c r="B538" s="44">
        <v>3</v>
      </c>
      <c r="C538" s="44">
        <v>14</v>
      </c>
      <c r="D538" s="44">
        <v>6</v>
      </c>
      <c r="E538" s="44">
        <v>10</v>
      </c>
      <c r="F538" s="44">
        <v>13</v>
      </c>
      <c r="G538" s="44">
        <v>7</v>
      </c>
    </row>
    <row r="539" spans="1:31" ht="14.25" customHeight="1" x14ac:dyDescent="0.25">
      <c r="A539" s="53" t="s">
        <v>65</v>
      </c>
      <c r="B539" s="44">
        <v>1</v>
      </c>
      <c r="C539" s="44">
        <v>13</v>
      </c>
      <c r="D539" s="46">
        <v>5</v>
      </c>
      <c r="E539" s="46">
        <v>9</v>
      </c>
      <c r="F539" s="46">
        <v>9</v>
      </c>
      <c r="G539" s="46">
        <v>4</v>
      </c>
    </row>
    <row r="540" spans="1:31" ht="14.25" customHeight="1" x14ac:dyDescent="0.25">
      <c r="A540" s="53" t="s">
        <v>65</v>
      </c>
      <c r="B540" s="44">
        <v>14</v>
      </c>
      <c r="C540" s="44">
        <v>23</v>
      </c>
      <c r="D540" s="47">
        <v>24</v>
      </c>
      <c r="E540" s="47">
        <v>22</v>
      </c>
      <c r="F540" s="47">
        <v>25</v>
      </c>
      <c r="G540" s="47">
        <v>13</v>
      </c>
    </row>
    <row r="541" spans="1:31" ht="14.25" customHeight="1" x14ac:dyDescent="0.25">
      <c r="A541" s="53" t="s">
        <v>65</v>
      </c>
      <c r="B541" s="44">
        <v>16</v>
      </c>
      <c r="C541" s="44">
        <v>5</v>
      </c>
      <c r="D541" s="46">
        <v>11</v>
      </c>
      <c r="E541" s="46">
        <v>9</v>
      </c>
      <c r="F541" s="46">
        <v>11</v>
      </c>
      <c r="G541" s="46">
        <v>14</v>
      </c>
    </row>
    <row r="542" spans="1:31" ht="14.25" customHeight="1" x14ac:dyDescent="0.25">
      <c r="A542" s="53" t="s">
        <v>65</v>
      </c>
      <c r="B542" s="44">
        <v>7</v>
      </c>
      <c r="C542" s="44">
        <v>4</v>
      </c>
      <c r="D542" s="46">
        <v>6</v>
      </c>
      <c r="E542" s="46">
        <v>3</v>
      </c>
      <c r="F542" s="46">
        <v>2</v>
      </c>
      <c r="G542" s="46">
        <v>0</v>
      </c>
    </row>
    <row r="543" spans="1:31" ht="14.25" customHeight="1" thickBot="1" x14ac:dyDescent="0.3">
      <c r="A543" s="53" t="s">
        <v>65</v>
      </c>
      <c r="B543" s="98">
        <v>5</v>
      </c>
      <c r="C543" s="98">
        <v>7</v>
      </c>
      <c r="D543" s="49">
        <v>7</v>
      </c>
      <c r="E543" s="49">
        <v>6</v>
      </c>
      <c r="F543" s="49">
        <v>6</v>
      </c>
      <c r="G543" s="49">
        <v>2</v>
      </c>
    </row>
    <row r="544" spans="1:31" ht="14.25" customHeight="1" x14ac:dyDescent="0.25">
      <c r="A544" s="53"/>
      <c r="B544" s="61" t="s">
        <v>68</v>
      </c>
      <c r="C544" s="61" t="s">
        <v>69</v>
      </c>
      <c r="D544" s="61" t="s">
        <v>9</v>
      </c>
      <c r="E544" s="61" t="s">
        <v>10</v>
      </c>
    </row>
    <row r="545" spans="1:31" ht="14.25" customHeight="1" thickBot="1" x14ac:dyDescent="0.3">
      <c r="A545" s="53" t="s">
        <v>84</v>
      </c>
      <c r="B545" s="62" t="s">
        <v>126</v>
      </c>
      <c r="C545" s="62" t="s">
        <v>106</v>
      </c>
      <c r="D545" s="62" t="s">
        <v>104</v>
      </c>
      <c r="E545" s="62" t="s">
        <v>81</v>
      </c>
    </row>
    <row r="546" spans="1:31" ht="14.25" customHeight="1" x14ac:dyDescent="0.25">
      <c r="A546" s="53" t="s">
        <v>84</v>
      </c>
      <c r="B546" s="56">
        <v>14</v>
      </c>
      <c r="C546" s="56">
        <v>16</v>
      </c>
      <c r="D546" s="56">
        <v>16</v>
      </c>
      <c r="E546" s="56">
        <v>28</v>
      </c>
      <c r="H546" s="106" t="e">
        <f>((G547+G552)/G546)</f>
        <v>#DIV/0!</v>
      </c>
      <c r="I546" s="106" t="e">
        <f>((F547+F552)/F546)</f>
        <v>#DIV/0!</v>
      </c>
      <c r="J546" s="106">
        <f>((E547+E552)/E546)</f>
        <v>0.42857142857142855</v>
      </c>
      <c r="K546" s="106">
        <f>((D547+D552)/D546)</f>
        <v>0.625</v>
      </c>
      <c r="L546" s="106">
        <f>((C547+C552)/C546)</f>
        <v>0.375</v>
      </c>
      <c r="M546" s="106">
        <f>((B547+B552)/B546)</f>
        <v>0.35714285714285715</v>
      </c>
      <c r="N546" s="104" t="e">
        <f>G547/G546</f>
        <v>#DIV/0!</v>
      </c>
      <c r="O546" s="104" t="e">
        <f>F547/F546</f>
        <v>#DIV/0!</v>
      </c>
      <c r="P546" s="104">
        <f>E547/E546</f>
        <v>0.21428571428571427</v>
      </c>
      <c r="Q546" s="104">
        <f>D547/D546</f>
        <v>0.625</v>
      </c>
      <c r="R546" s="104">
        <f>C547/C546</f>
        <v>0.3125</v>
      </c>
      <c r="S546" s="104">
        <f>B547/B546</f>
        <v>0.35714285714285715</v>
      </c>
      <c r="T546" s="102" t="e">
        <f>G548/G546</f>
        <v>#DIV/0!</v>
      </c>
      <c r="U546" s="102" t="e">
        <f>F548/F546</f>
        <v>#DIV/0!</v>
      </c>
      <c r="V546" s="102">
        <f>E548/E546</f>
        <v>0.21428571428571427</v>
      </c>
      <c r="W546" s="102">
        <f>D548/D546</f>
        <v>0.5625</v>
      </c>
      <c r="X546" s="102">
        <f>C548/C546</f>
        <v>0.3125</v>
      </c>
      <c r="Y546" s="102">
        <f>B548/B546</f>
        <v>0.35714285714285715</v>
      </c>
      <c r="Z546" s="100" t="e">
        <f>(G547+G551+G552)/G546</f>
        <v>#DIV/0!</v>
      </c>
      <c r="AA546" s="100" t="e">
        <f>(F547+F551+F552)/F546</f>
        <v>#DIV/0!</v>
      </c>
      <c r="AB546" s="100">
        <f>(E547+E551+E552)/E546</f>
        <v>0.42857142857142855</v>
      </c>
      <c r="AC546" s="100">
        <f>(D547+D551+D552)/D546</f>
        <v>0.6875</v>
      </c>
      <c r="AD546" s="100">
        <f>(C547+C551+C552)/C546</f>
        <v>0.4375</v>
      </c>
      <c r="AE546" s="100">
        <f>(B547+B551+B552)/B546</f>
        <v>0.8571428571428571</v>
      </c>
    </row>
    <row r="547" spans="1:31" ht="14.25" customHeight="1" x14ac:dyDescent="0.25">
      <c r="A547" s="53" t="s">
        <v>84</v>
      </c>
      <c r="B547" s="57">
        <v>5</v>
      </c>
      <c r="C547" s="57">
        <v>5</v>
      </c>
      <c r="D547" s="57">
        <v>10</v>
      </c>
      <c r="E547" s="57">
        <v>6</v>
      </c>
    </row>
    <row r="548" spans="1:31" ht="14.25" customHeight="1" x14ac:dyDescent="0.25">
      <c r="A548" s="53" t="s">
        <v>84</v>
      </c>
      <c r="B548" s="57">
        <v>5</v>
      </c>
      <c r="C548" s="57">
        <v>5</v>
      </c>
      <c r="D548" s="57">
        <v>9</v>
      </c>
      <c r="E548" s="57">
        <v>6</v>
      </c>
    </row>
    <row r="549" spans="1:31" ht="14.25" customHeight="1" x14ac:dyDescent="0.25">
      <c r="A549" s="53" t="s">
        <v>84</v>
      </c>
      <c r="B549" s="57">
        <v>12</v>
      </c>
      <c r="C549" s="57">
        <v>9</v>
      </c>
      <c r="D549" s="57">
        <v>14</v>
      </c>
      <c r="E549" s="57">
        <v>18</v>
      </c>
    </row>
    <row r="550" spans="1:31" ht="14.25" customHeight="1" x14ac:dyDescent="0.25">
      <c r="A550" s="53" t="s">
        <v>84</v>
      </c>
      <c r="B550" s="57">
        <v>2</v>
      </c>
      <c r="C550" s="57">
        <v>9</v>
      </c>
      <c r="D550" s="57">
        <v>5</v>
      </c>
      <c r="E550" s="57">
        <v>16</v>
      </c>
    </row>
    <row r="551" spans="1:31" ht="14.25" customHeight="1" x14ac:dyDescent="0.25">
      <c r="A551" s="53" t="s">
        <v>84</v>
      </c>
      <c r="B551" s="57">
        <v>7</v>
      </c>
      <c r="C551" s="57">
        <v>1</v>
      </c>
      <c r="D551" s="57">
        <v>1</v>
      </c>
      <c r="E551" s="57">
        <v>0</v>
      </c>
    </row>
    <row r="552" spans="1:31" ht="14.25" customHeight="1" x14ac:dyDescent="0.25">
      <c r="A552" s="53" t="s">
        <v>84</v>
      </c>
      <c r="B552" s="60">
        <v>0</v>
      </c>
      <c r="C552" s="60">
        <v>1</v>
      </c>
      <c r="D552" s="60">
        <v>0</v>
      </c>
      <c r="E552" s="60">
        <v>6</v>
      </c>
    </row>
    <row r="553" spans="1:31" ht="14.25" customHeight="1" thickBot="1" x14ac:dyDescent="0.3">
      <c r="A553" s="53" t="s">
        <v>115</v>
      </c>
      <c r="B553" s="40" t="s">
        <v>108</v>
      </c>
      <c r="C553" s="40"/>
    </row>
    <row r="554" spans="1:31" x14ac:dyDescent="0.25">
      <c r="A554" s="53" t="s">
        <v>115</v>
      </c>
      <c r="B554" s="42">
        <v>168</v>
      </c>
      <c r="C554" s="42"/>
      <c r="H554" s="106" t="e">
        <f>((G555+G560)/G554)</f>
        <v>#DIV/0!</v>
      </c>
      <c r="I554" s="106" t="e">
        <f>((F555+F560)/F554)</f>
        <v>#DIV/0!</v>
      </c>
      <c r="J554" s="106" t="e">
        <f>((E555+E560)/E554)</f>
        <v>#DIV/0!</v>
      </c>
      <c r="K554" s="106" t="e">
        <f>((D555+D560)/D554)</f>
        <v>#DIV/0!</v>
      </c>
      <c r="L554" s="106" t="e">
        <f>((C555+C560)/C554)</f>
        <v>#DIV/0!</v>
      </c>
      <c r="M554" s="106">
        <f>((B555+B560)/B554)</f>
        <v>0.58333333333333337</v>
      </c>
      <c r="N554" s="104" t="e">
        <f>G555/G554</f>
        <v>#DIV/0!</v>
      </c>
      <c r="O554" s="104" t="e">
        <f>F555/F554</f>
        <v>#DIV/0!</v>
      </c>
      <c r="P554" s="104" t="e">
        <f>E555/E554</f>
        <v>#DIV/0!</v>
      </c>
      <c r="Q554" s="104" t="e">
        <f>D555/D554</f>
        <v>#DIV/0!</v>
      </c>
      <c r="R554" s="104" t="e">
        <f>C555/C554</f>
        <v>#DIV/0!</v>
      </c>
      <c r="S554" s="104">
        <f>B555/B554</f>
        <v>0.49404761904761907</v>
      </c>
      <c r="T554" s="102" t="e">
        <f>G556/G554</f>
        <v>#DIV/0!</v>
      </c>
      <c r="U554" s="102" t="e">
        <f>F556/F554</f>
        <v>#DIV/0!</v>
      </c>
      <c r="V554" s="102" t="e">
        <f>E556/E554</f>
        <v>#DIV/0!</v>
      </c>
      <c r="W554" s="102" t="e">
        <f>D556/D554</f>
        <v>#DIV/0!</v>
      </c>
      <c r="X554" s="102" t="e">
        <f>C556/C554</f>
        <v>#DIV/0!</v>
      </c>
      <c r="Y554" s="102">
        <f>B556/B554</f>
        <v>0.26190476190476192</v>
      </c>
      <c r="Z554" s="100" t="e">
        <f>(G555+G559+G560)/G554</f>
        <v>#DIV/0!</v>
      </c>
      <c r="AA554" s="100" t="e">
        <f>(F555+F559+F560)/F554</f>
        <v>#DIV/0!</v>
      </c>
      <c r="AB554" s="100" t="e">
        <f>(E555+E559+E560)/E554</f>
        <v>#DIV/0!</v>
      </c>
      <c r="AC554" s="100" t="e">
        <f>(D555+D559+D560)/D554</f>
        <v>#DIV/0!</v>
      </c>
      <c r="AD554" s="100" t="e">
        <f>(C555+C559+C560)/C554</f>
        <v>#DIV/0!</v>
      </c>
      <c r="AE554" s="100">
        <f>(B555+B559+B560)/B554</f>
        <v>0.67261904761904767</v>
      </c>
    </row>
    <row r="555" spans="1:31" x14ac:dyDescent="0.25">
      <c r="A555" s="53" t="s">
        <v>115</v>
      </c>
      <c r="B555" s="44">
        <v>83</v>
      </c>
      <c r="C555" s="44"/>
    </row>
    <row r="556" spans="1:31" x14ac:dyDescent="0.25">
      <c r="A556" s="53" t="s">
        <v>115</v>
      </c>
      <c r="B556" s="46">
        <v>44</v>
      </c>
      <c r="C556" s="46"/>
    </row>
    <row r="557" spans="1:31" x14ac:dyDescent="0.25">
      <c r="A557" s="53" t="s">
        <v>115</v>
      </c>
      <c r="B557" s="47">
        <v>125</v>
      </c>
      <c r="C557" s="47"/>
    </row>
    <row r="558" spans="1:31" x14ac:dyDescent="0.25">
      <c r="A558" s="53" t="s">
        <v>115</v>
      </c>
      <c r="B558" s="46">
        <v>55</v>
      </c>
      <c r="C558" s="46"/>
    </row>
    <row r="559" spans="1:31" x14ac:dyDescent="0.25">
      <c r="A559" s="53" t="s">
        <v>115</v>
      </c>
      <c r="B559" s="46">
        <v>15</v>
      </c>
      <c r="C559" s="46"/>
    </row>
    <row r="560" spans="1:31" ht="15.75" thickBot="1" x14ac:dyDescent="0.3">
      <c r="A560" s="53" t="s">
        <v>115</v>
      </c>
      <c r="B560" s="49">
        <v>15</v>
      </c>
      <c r="C560" s="49"/>
    </row>
    <row r="561" spans="1:31" x14ac:dyDescent="0.25">
      <c r="B561" s="61" t="s">
        <v>68</v>
      </c>
    </row>
    <row r="562" spans="1:31" ht="15.75" thickBot="1" x14ac:dyDescent="0.3">
      <c r="A562" s="53" t="s">
        <v>110</v>
      </c>
      <c r="B562" s="62" t="s">
        <v>108</v>
      </c>
    </row>
    <row r="563" spans="1:31" x14ac:dyDescent="0.25">
      <c r="A563" s="53" t="s">
        <v>110</v>
      </c>
      <c r="B563" s="56">
        <v>84</v>
      </c>
      <c r="H563" s="106" t="e">
        <f>((G564+G569)/G563)</f>
        <v>#DIV/0!</v>
      </c>
      <c r="I563" s="106" t="e">
        <f>((F564+F569)/F563)</f>
        <v>#DIV/0!</v>
      </c>
      <c r="J563" s="106" t="e">
        <f>((E564+E569)/E563)</f>
        <v>#DIV/0!</v>
      </c>
      <c r="K563" s="106" t="e">
        <f>((D564+D569)/D563)</f>
        <v>#DIV/0!</v>
      </c>
      <c r="L563" s="106" t="e">
        <f>((C564+C569)/C563)</f>
        <v>#DIV/0!</v>
      </c>
      <c r="M563" s="106">
        <f>((B564+B569)/B563)</f>
        <v>0.51190476190476186</v>
      </c>
      <c r="N563" s="104" t="e">
        <f>G564/G563</f>
        <v>#DIV/0!</v>
      </c>
      <c r="O563" s="104" t="e">
        <f>F564/F563</f>
        <v>#DIV/0!</v>
      </c>
      <c r="P563" s="104" t="e">
        <f>E564/E563</f>
        <v>#DIV/0!</v>
      </c>
      <c r="Q563" s="104" t="e">
        <f>D564/D563</f>
        <v>#DIV/0!</v>
      </c>
      <c r="R563" s="104" t="e">
        <f>C564/C563</f>
        <v>#DIV/0!</v>
      </c>
      <c r="S563" s="104">
        <f>B564/B563</f>
        <v>0.4642857142857143</v>
      </c>
      <c r="T563" s="102" t="e">
        <f>G565/G563</f>
        <v>#DIV/0!</v>
      </c>
      <c r="U563" s="102" t="e">
        <f>F565/F563</f>
        <v>#DIV/0!</v>
      </c>
      <c r="V563" s="102" t="e">
        <f>E565/E563</f>
        <v>#DIV/0!</v>
      </c>
      <c r="W563" s="102" t="e">
        <f>D565/D563</f>
        <v>#DIV/0!</v>
      </c>
      <c r="X563" s="102" t="e">
        <f>C565/C563</f>
        <v>#DIV/0!</v>
      </c>
      <c r="Y563" s="102">
        <f>B565/B563</f>
        <v>0.30952380952380953</v>
      </c>
      <c r="Z563" s="100" t="e">
        <f>(G564+G568+G569)/G563</f>
        <v>#DIV/0!</v>
      </c>
      <c r="AA563" s="100" t="e">
        <f>(F564+F568+F569)/F563</f>
        <v>#DIV/0!</v>
      </c>
      <c r="AB563" s="100" t="e">
        <f>(E564+E568+E569)/E563</f>
        <v>#DIV/0!</v>
      </c>
      <c r="AC563" s="100" t="e">
        <f>(D564+D568+D569)/D563</f>
        <v>#DIV/0!</v>
      </c>
      <c r="AD563" s="100" t="e">
        <f>(C564+C568+C569)/C563</f>
        <v>#DIV/0!</v>
      </c>
      <c r="AE563" s="100">
        <f>(B564+B568+B569)/B563</f>
        <v>0.6071428571428571</v>
      </c>
    </row>
    <row r="564" spans="1:31" x14ac:dyDescent="0.25">
      <c r="A564" s="53" t="s">
        <v>110</v>
      </c>
      <c r="B564" s="57">
        <v>39</v>
      </c>
    </row>
    <row r="565" spans="1:31" x14ac:dyDescent="0.25">
      <c r="A565" s="53" t="s">
        <v>110</v>
      </c>
      <c r="B565" s="57">
        <v>26</v>
      </c>
    </row>
    <row r="566" spans="1:31" x14ac:dyDescent="0.25">
      <c r="A566" s="53" t="s">
        <v>110</v>
      </c>
      <c r="B566" s="57">
        <v>63</v>
      </c>
    </row>
    <row r="567" spans="1:31" x14ac:dyDescent="0.25">
      <c r="A567" s="53" t="s">
        <v>110</v>
      </c>
      <c r="B567" s="57">
        <v>33</v>
      </c>
    </row>
    <row r="568" spans="1:31" x14ac:dyDescent="0.25">
      <c r="A568" s="53" t="s">
        <v>110</v>
      </c>
      <c r="B568" s="57">
        <v>8</v>
      </c>
    </row>
    <row r="569" spans="1:31" ht="15.75" thickBot="1" x14ac:dyDescent="0.3">
      <c r="A569" s="53" t="s">
        <v>110</v>
      </c>
      <c r="B569" s="60">
        <v>4</v>
      </c>
    </row>
    <row r="570" spans="1:31" x14ac:dyDescent="0.25">
      <c r="B570" s="61" t="s">
        <v>68</v>
      </c>
    </row>
    <row r="571" spans="1:31" ht="15.75" thickBot="1" x14ac:dyDescent="0.3">
      <c r="A571" s="53" t="s">
        <v>111</v>
      </c>
      <c r="B571" s="62" t="s">
        <v>108</v>
      </c>
    </row>
    <row r="572" spans="1:31" x14ac:dyDescent="0.25">
      <c r="A572" s="53" t="s">
        <v>111</v>
      </c>
      <c r="B572" s="56">
        <v>84</v>
      </c>
      <c r="H572" s="106" t="e">
        <f>((G573+G578)/G572)</f>
        <v>#DIV/0!</v>
      </c>
      <c r="I572" s="106" t="e">
        <f>((F573+F578)/F572)</f>
        <v>#DIV/0!</v>
      </c>
      <c r="J572" s="106" t="e">
        <f>((E573+E578)/E572)</f>
        <v>#DIV/0!</v>
      </c>
      <c r="K572" s="106" t="e">
        <f>((D573+D578)/D572)</f>
        <v>#DIV/0!</v>
      </c>
      <c r="L572" s="106" t="e">
        <f>((C573+C578)/C572)</f>
        <v>#DIV/0!</v>
      </c>
      <c r="M572" s="106">
        <f>((B573+B578)/B572)</f>
        <v>0.65476190476190477</v>
      </c>
      <c r="N572" s="104" t="e">
        <f>G573/G572</f>
        <v>#DIV/0!</v>
      </c>
      <c r="O572" s="104" t="e">
        <f>F573/F572</f>
        <v>#DIV/0!</v>
      </c>
      <c r="P572" s="104" t="e">
        <f>E573/E572</f>
        <v>#DIV/0!</v>
      </c>
      <c r="Q572" s="104" t="e">
        <f>D573/D572</f>
        <v>#DIV/0!</v>
      </c>
      <c r="R572" s="104" t="e">
        <f>C573/C572</f>
        <v>#DIV/0!</v>
      </c>
      <c r="S572" s="104">
        <f>B573/B572</f>
        <v>0.52380952380952384</v>
      </c>
      <c r="T572" s="102" t="e">
        <f>G574/G572</f>
        <v>#DIV/0!</v>
      </c>
      <c r="U572" s="102" t="e">
        <f>F574/F572</f>
        <v>#DIV/0!</v>
      </c>
      <c r="V572" s="102" t="e">
        <f>E574/E572</f>
        <v>#DIV/0!</v>
      </c>
      <c r="W572" s="102" t="e">
        <f>D574/D572</f>
        <v>#DIV/0!</v>
      </c>
      <c r="X572" s="102" t="e">
        <f>C574/C572</f>
        <v>#DIV/0!</v>
      </c>
      <c r="Y572" s="102">
        <f>B574/B572</f>
        <v>0.21428571428571427</v>
      </c>
      <c r="Z572" s="100" t="e">
        <f>(G573+G577+G578)/G572</f>
        <v>#DIV/0!</v>
      </c>
      <c r="AA572" s="100" t="e">
        <f>(F573+F577+F578)/F572</f>
        <v>#DIV/0!</v>
      </c>
      <c r="AB572" s="100" t="e">
        <f>(E573+E577+E578)/E572</f>
        <v>#DIV/0!</v>
      </c>
      <c r="AC572" s="100" t="e">
        <f>(D573+D577+D578)/D572</f>
        <v>#DIV/0!</v>
      </c>
      <c r="AD572" s="100" t="e">
        <f>(C573+C577+C578)/C572</f>
        <v>#DIV/0!</v>
      </c>
      <c r="AE572" s="100">
        <f>(B573+B577+B578)/B572</f>
        <v>0.73809523809523814</v>
      </c>
    </row>
    <row r="573" spans="1:31" x14ac:dyDescent="0.25">
      <c r="A573" s="53" t="s">
        <v>111</v>
      </c>
      <c r="B573" s="57">
        <v>44</v>
      </c>
    </row>
    <row r="574" spans="1:31" x14ac:dyDescent="0.25">
      <c r="A574" s="53" t="s">
        <v>111</v>
      </c>
      <c r="B574" s="57">
        <v>18</v>
      </c>
    </row>
    <row r="575" spans="1:31" x14ac:dyDescent="0.25">
      <c r="A575" s="53" t="s">
        <v>111</v>
      </c>
      <c r="B575" s="57">
        <v>62</v>
      </c>
    </row>
    <row r="576" spans="1:31" x14ac:dyDescent="0.25">
      <c r="A576" s="53" t="s">
        <v>111</v>
      </c>
      <c r="B576" s="57">
        <v>22</v>
      </c>
    </row>
    <row r="577" spans="1:31" x14ac:dyDescent="0.25">
      <c r="A577" s="53" t="s">
        <v>111</v>
      </c>
      <c r="B577" s="57">
        <v>7</v>
      </c>
    </row>
    <row r="578" spans="1:31" x14ac:dyDescent="0.25">
      <c r="A578" s="53" t="s">
        <v>111</v>
      </c>
      <c r="B578" s="60">
        <v>11</v>
      </c>
    </row>
    <row r="579" spans="1:31" ht="15.75" thickBot="1" x14ac:dyDescent="0.3">
      <c r="A579" s="53" t="s">
        <v>119</v>
      </c>
      <c r="B579" s="40" t="s">
        <v>108</v>
      </c>
      <c r="C579" s="40"/>
    </row>
    <row r="580" spans="1:31" x14ac:dyDescent="0.25">
      <c r="A580" s="53" t="s">
        <v>119</v>
      </c>
      <c r="B580" s="42">
        <v>267</v>
      </c>
      <c r="C580" s="42"/>
      <c r="H580" s="106" t="e">
        <f>((G581+G586)/G580)</f>
        <v>#DIV/0!</v>
      </c>
      <c r="I580" s="106" t="e">
        <f>((F581+F586)/F580)</f>
        <v>#DIV/0!</v>
      </c>
      <c r="J580" s="106" t="e">
        <f>((E581+E586)/E580)</f>
        <v>#DIV/0!</v>
      </c>
      <c r="K580" s="106" t="e">
        <f>((D581+D586)/D580)</f>
        <v>#DIV/0!</v>
      </c>
      <c r="L580" s="106" t="e">
        <f>((C581+C586)/C580)</f>
        <v>#DIV/0!</v>
      </c>
      <c r="M580" s="106">
        <f>((B581+B586)/B580)</f>
        <v>0.38202247191011235</v>
      </c>
      <c r="N580" s="104" t="e">
        <f>G581/G580</f>
        <v>#DIV/0!</v>
      </c>
      <c r="O580" s="104" t="e">
        <f>F581/F580</f>
        <v>#DIV/0!</v>
      </c>
      <c r="P580" s="104" t="e">
        <f>E581/E580</f>
        <v>#DIV/0!</v>
      </c>
      <c r="Q580" s="104" t="e">
        <f>D581/D580</f>
        <v>#DIV/0!</v>
      </c>
      <c r="R580" s="104" t="e">
        <f>C581/C580</f>
        <v>#DIV/0!</v>
      </c>
      <c r="S580" s="104">
        <f>B581/B580</f>
        <v>0.28464419475655428</v>
      </c>
      <c r="T580" s="102" t="e">
        <f>G582/G580</f>
        <v>#DIV/0!</v>
      </c>
      <c r="U580" s="102" t="e">
        <f>F582/F580</f>
        <v>#DIV/0!</v>
      </c>
      <c r="V580" s="102" t="e">
        <f>E582/E580</f>
        <v>#DIV/0!</v>
      </c>
      <c r="W580" s="102" t="e">
        <f>D582/D580</f>
        <v>#DIV/0!</v>
      </c>
      <c r="X580" s="102" t="e">
        <f>C582/C580</f>
        <v>#DIV/0!</v>
      </c>
      <c r="Y580" s="102">
        <f>B582/B580</f>
        <v>0.2247191011235955</v>
      </c>
      <c r="Z580" s="100" t="e">
        <f>(G581+G585+G586)/G580</f>
        <v>#DIV/0!</v>
      </c>
      <c r="AA580" s="100" t="e">
        <f>(F581+F585+F586)/F580</f>
        <v>#DIV/0!</v>
      </c>
      <c r="AB580" s="100" t="e">
        <f>(E581+E585+E586)/E580</f>
        <v>#DIV/0!</v>
      </c>
      <c r="AC580" s="100" t="e">
        <f>(D581+D585+D586)/D580</f>
        <v>#DIV/0!</v>
      </c>
      <c r="AD580" s="100" t="e">
        <f>(C581+C585+C586)/C580</f>
        <v>#DIV/0!</v>
      </c>
      <c r="AE580" s="100">
        <f>(B581+B585+B586)/B580</f>
        <v>0.48314606741573035</v>
      </c>
    </row>
    <row r="581" spans="1:31" x14ac:dyDescent="0.25">
      <c r="A581" s="53" t="s">
        <v>119</v>
      </c>
      <c r="B581" s="44">
        <v>76</v>
      </c>
      <c r="C581" s="44"/>
    </row>
    <row r="582" spans="1:31" x14ac:dyDescent="0.25">
      <c r="A582" s="53" t="s">
        <v>119</v>
      </c>
      <c r="B582" s="46">
        <v>60</v>
      </c>
      <c r="C582" s="46"/>
    </row>
    <row r="583" spans="1:31" x14ac:dyDescent="0.25">
      <c r="A583" s="53" t="s">
        <v>119</v>
      </c>
      <c r="B583" s="47">
        <v>120</v>
      </c>
      <c r="C583" s="47"/>
    </row>
    <row r="584" spans="1:31" x14ac:dyDescent="0.25">
      <c r="A584" s="53" t="s">
        <v>119</v>
      </c>
      <c r="B584" s="46">
        <v>138</v>
      </c>
      <c r="C584" s="46"/>
    </row>
    <row r="585" spans="1:31" x14ac:dyDescent="0.25">
      <c r="A585" s="53" t="s">
        <v>119</v>
      </c>
      <c r="B585" s="46">
        <v>27</v>
      </c>
      <c r="C585" s="46"/>
    </row>
    <row r="586" spans="1:31" ht="15.75" thickBot="1" x14ac:dyDescent="0.3">
      <c r="A586" s="53" t="s">
        <v>119</v>
      </c>
      <c r="B586" s="49">
        <v>26</v>
      </c>
      <c r="C586" s="49"/>
    </row>
    <row r="587" spans="1:31" x14ac:dyDescent="0.25">
      <c r="B587" s="61" t="s">
        <v>68</v>
      </c>
    </row>
    <row r="588" spans="1:31" ht="15.75" thickBot="1" x14ac:dyDescent="0.3">
      <c r="A588" s="53" t="s">
        <v>112</v>
      </c>
      <c r="B588" s="62" t="s">
        <v>108</v>
      </c>
    </row>
    <row r="589" spans="1:31" x14ac:dyDescent="0.25">
      <c r="A589" s="53" t="s">
        <v>112</v>
      </c>
      <c r="B589" s="56">
        <v>90</v>
      </c>
      <c r="H589" s="106" t="e">
        <f>((G590+G595)/G589)</f>
        <v>#DIV/0!</v>
      </c>
      <c r="I589" s="106" t="e">
        <f>((F590+F595)/F589)</f>
        <v>#DIV/0!</v>
      </c>
      <c r="J589" s="106" t="e">
        <f>((E590+E595)/E589)</f>
        <v>#DIV/0!</v>
      </c>
      <c r="K589" s="106" t="e">
        <f>((D590+D595)/D589)</f>
        <v>#DIV/0!</v>
      </c>
      <c r="L589" s="106" t="e">
        <f>((C590+C595)/C589)</f>
        <v>#DIV/0!</v>
      </c>
      <c r="M589" s="106">
        <f>((B590+B595)/B589)</f>
        <v>0.44444444444444442</v>
      </c>
      <c r="N589" s="104" t="e">
        <f>G590/G589</f>
        <v>#DIV/0!</v>
      </c>
      <c r="O589" s="104" t="e">
        <f>F590/F589</f>
        <v>#DIV/0!</v>
      </c>
      <c r="P589" s="104" t="e">
        <f>E590/E589</f>
        <v>#DIV/0!</v>
      </c>
      <c r="Q589" s="104" t="e">
        <f>D590/D589</f>
        <v>#DIV/0!</v>
      </c>
      <c r="R589" s="104" t="e">
        <f>C590/C589</f>
        <v>#DIV/0!</v>
      </c>
      <c r="S589" s="104">
        <f>B590/B589</f>
        <v>0.37777777777777777</v>
      </c>
      <c r="T589" s="102" t="e">
        <f>G591/G589</f>
        <v>#DIV/0!</v>
      </c>
      <c r="U589" s="102" t="e">
        <f>F591/F589</f>
        <v>#DIV/0!</v>
      </c>
      <c r="V589" s="102" t="e">
        <f>E591/E589</f>
        <v>#DIV/0!</v>
      </c>
      <c r="W589" s="102" t="e">
        <f>D591/D589</f>
        <v>#DIV/0!</v>
      </c>
      <c r="X589" s="102" t="e">
        <f>C591/C589</f>
        <v>#DIV/0!</v>
      </c>
      <c r="Y589" s="102">
        <f>B591/B589</f>
        <v>0.3</v>
      </c>
      <c r="Z589" s="100" t="e">
        <f>(G590+G594+G595)/G589</f>
        <v>#DIV/0!</v>
      </c>
      <c r="AA589" s="100" t="e">
        <f>(F590+F594+F595)/F589</f>
        <v>#DIV/0!</v>
      </c>
      <c r="AB589" s="100" t="e">
        <f>(E590+E594+E595)/E589</f>
        <v>#DIV/0!</v>
      </c>
      <c r="AC589" s="100" t="e">
        <f>(D590+D594+D595)/D589</f>
        <v>#DIV/0!</v>
      </c>
      <c r="AD589" s="100" t="e">
        <f>(C590+C594+C595)/C589</f>
        <v>#DIV/0!</v>
      </c>
      <c r="AE589" s="100">
        <f>(B590+B594+B595)/B589</f>
        <v>0.56666666666666665</v>
      </c>
    </row>
    <row r="590" spans="1:31" x14ac:dyDescent="0.25">
      <c r="A590" s="53" t="s">
        <v>112</v>
      </c>
      <c r="B590" s="57">
        <v>34</v>
      </c>
    </row>
    <row r="591" spans="1:31" x14ac:dyDescent="0.25">
      <c r="A591" s="53" t="s">
        <v>112</v>
      </c>
      <c r="B591" s="57">
        <v>27</v>
      </c>
    </row>
    <row r="592" spans="1:31" x14ac:dyDescent="0.25">
      <c r="A592" s="53" t="s">
        <v>112</v>
      </c>
      <c r="B592" s="57">
        <v>53</v>
      </c>
    </row>
    <row r="593" spans="1:31" x14ac:dyDescent="0.25">
      <c r="A593" s="53" t="s">
        <v>112</v>
      </c>
      <c r="B593" s="57">
        <v>39</v>
      </c>
    </row>
    <row r="594" spans="1:31" x14ac:dyDescent="0.25">
      <c r="A594" s="53" t="s">
        <v>112</v>
      </c>
      <c r="B594" s="57">
        <v>11</v>
      </c>
    </row>
    <row r="595" spans="1:31" ht="15.75" thickBot="1" x14ac:dyDescent="0.3">
      <c r="A595" s="53" t="s">
        <v>112</v>
      </c>
      <c r="B595" s="60">
        <v>6</v>
      </c>
    </row>
    <row r="596" spans="1:31" x14ac:dyDescent="0.25">
      <c r="B596" s="61" t="s">
        <v>68</v>
      </c>
    </row>
    <row r="597" spans="1:31" ht="15.75" thickBot="1" x14ac:dyDescent="0.3">
      <c r="A597" s="53" t="s">
        <v>113</v>
      </c>
      <c r="B597" s="62" t="s">
        <v>108</v>
      </c>
    </row>
    <row r="598" spans="1:31" x14ac:dyDescent="0.25">
      <c r="A598" s="53" t="s">
        <v>113</v>
      </c>
      <c r="B598" s="56">
        <v>90</v>
      </c>
      <c r="H598" s="106" t="e">
        <f>((G599+G604)/G598)</f>
        <v>#DIV/0!</v>
      </c>
      <c r="I598" s="106" t="e">
        <f>((F599+F604)/F598)</f>
        <v>#DIV/0!</v>
      </c>
      <c r="J598" s="106" t="e">
        <f>((E599+E604)/E598)</f>
        <v>#DIV/0!</v>
      </c>
      <c r="K598" s="106" t="e">
        <f>((D599+D604)/D598)</f>
        <v>#DIV/0!</v>
      </c>
      <c r="L598" s="106" t="e">
        <f>((C599+C604)/C598)</f>
        <v>#DIV/0!</v>
      </c>
      <c r="M598" s="106">
        <f>((B599+B604)/B598)</f>
        <v>0.34444444444444444</v>
      </c>
      <c r="N598" s="104" t="e">
        <f>G599/G598</f>
        <v>#DIV/0!</v>
      </c>
      <c r="O598" s="104" t="e">
        <f>F599/F598</f>
        <v>#DIV/0!</v>
      </c>
      <c r="P598" s="104" t="e">
        <f>E599/E598</f>
        <v>#DIV/0!</v>
      </c>
      <c r="Q598" s="104" t="e">
        <f>D599/D598</f>
        <v>#DIV/0!</v>
      </c>
      <c r="R598" s="104" t="e">
        <f>C599/C598</f>
        <v>#DIV/0!</v>
      </c>
      <c r="S598" s="104">
        <f>B599/B598</f>
        <v>0.23333333333333334</v>
      </c>
      <c r="T598" s="102" t="e">
        <f>G600/G598</f>
        <v>#DIV/0!</v>
      </c>
      <c r="U598" s="102" t="e">
        <f>F600/F598</f>
        <v>#DIV/0!</v>
      </c>
      <c r="V598" s="102" t="e">
        <f>E600/E598</f>
        <v>#DIV/0!</v>
      </c>
      <c r="W598" s="102" t="e">
        <f>D600/D598</f>
        <v>#DIV/0!</v>
      </c>
      <c r="X598" s="102" t="e">
        <f>C600/C598</f>
        <v>#DIV/0!</v>
      </c>
      <c r="Y598" s="102">
        <f>B600/B598</f>
        <v>0.18888888888888888</v>
      </c>
      <c r="Z598" s="100" t="e">
        <f>(G599+G603+G604)/G598</f>
        <v>#DIV/0!</v>
      </c>
      <c r="AA598" s="100" t="e">
        <f>(F599+F603+F604)/F598</f>
        <v>#DIV/0!</v>
      </c>
      <c r="AB598" s="100" t="e">
        <f>(E599+E603+E604)/E598</f>
        <v>#DIV/0!</v>
      </c>
      <c r="AC598" s="100" t="e">
        <f>(D599+D603+D604)/D598</f>
        <v>#DIV/0!</v>
      </c>
      <c r="AD598" s="100" t="e">
        <f>(C599+C603+C604)/C598</f>
        <v>#DIV/0!</v>
      </c>
      <c r="AE598" s="100">
        <f>(B599+B603+B604)/B598</f>
        <v>0.43333333333333335</v>
      </c>
    </row>
    <row r="599" spans="1:31" x14ac:dyDescent="0.25">
      <c r="A599" s="53" t="s">
        <v>113</v>
      </c>
      <c r="B599" s="57">
        <v>21</v>
      </c>
    </row>
    <row r="600" spans="1:31" x14ac:dyDescent="0.25">
      <c r="A600" s="53" t="s">
        <v>113</v>
      </c>
      <c r="B600" s="57">
        <v>17</v>
      </c>
    </row>
    <row r="601" spans="1:31" x14ac:dyDescent="0.25">
      <c r="A601" s="53" t="s">
        <v>113</v>
      </c>
      <c r="B601" s="57">
        <v>37</v>
      </c>
    </row>
    <row r="602" spans="1:31" x14ac:dyDescent="0.25">
      <c r="A602" s="53" t="s">
        <v>113</v>
      </c>
      <c r="B602" s="57">
        <v>51</v>
      </c>
    </row>
    <row r="603" spans="1:31" x14ac:dyDescent="0.25">
      <c r="A603" s="53" t="s">
        <v>113</v>
      </c>
      <c r="B603" s="57">
        <v>8</v>
      </c>
    </row>
    <row r="604" spans="1:31" ht="15.75" thickBot="1" x14ac:dyDescent="0.3">
      <c r="A604" s="53" t="s">
        <v>113</v>
      </c>
      <c r="B604" s="60">
        <v>10</v>
      </c>
    </row>
    <row r="605" spans="1:31" x14ac:dyDescent="0.25">
      <c r="B605" s="61" t="s">
        <v>68</v>
      </c>
    </row>
    <row r="606" spans="1:31" ht="15.75" thickBot="1" x14ac:dyDescent="0.3">
      <c r="A606" s="53" t="s">
        <v>114</v>
      </c>
      <c r="B606" s="62" t="s">
        <v>108</v>
      </c>
    </row>
    <row r="607" spans="1:31" x14ac:dyDescent="0.25">
      <c r="A607" s="53" t="s">
        <v>114</v>
      </c>
      <c r="B607" s="56">
        <v>87</v>
      </c>
      <c r="H607" s="106" t="e">
        <f>((G608+G613)/G607)</f>
        <v>#DIV/0!</v>
      </c>
      <c r="I607" s="106" t="e">
        <f>((F608+F613)/F607)</f>
        <v>#DIV/0!</v>
      </c>
      <c r="J607" s="106" t="e">
        <f>((E608+E613)/E607)</f>
        <v>#DIV/0!</v>
      </c>
      <c r="K607" s="106" t="e">
        <f>((D608+D613)/D607)</f>
        <v>#DIV/0!</v>
      </c>
      <c r="L607" s="106" t="e">
        <f>((C608+C613)/C607)</f>
        <v>#DIV/0!</v>
      </c>
      <c r="M607" s="106">
        <f>((B608+B613)/B607)</f>
        <v>0.35632183908045978</v>
      </c>
      <c r="N607" s="104" t="e">
        <f>G608/G607</f>
        <v>#DIV/0!</v>
      </c>
      <c r="O607" s="104" t="e">
        <f>F608/F607</f>
        <v>#DIV/0!</v>
      </c>
      <c r="P607" s="104" t="e">
        <f>E608/E607</f>
        <v>#DIV/0!</v>
      </c>
      <c r="Q607" s="104" t="e">
        <f>D608/D607</f>
        <v>#DIV/0!</v>
      </c>
      <c r="R607" s="104" t="e">
        <f>C608/C607</f>
        <v>#DIV/0!</v>
      </c>
      <c r="S607" s="104">
        <f>B608/B607</f>
        <v>0.2413793103448276</v>
      </c>
      <c r="T607" s="102" t="e">
        <f>G609/G607</f>
        <v>#DIV/0!</v>
      </c>
      <c r="U607" s="102" t="e">
        <f>F609/F607</f>
        <v>#DIV/0!</v>
      </c>
      <c r="V607" s="102" t="e">
        <f>E609/E607</f>
        <v>#DIV/0!</v>
      </c>
      <c r="W607" s="102" t="e">
        <f>D609/D607</f>
        <v>#DIV/0!</v>
      </c>
      <c r="X607" s="102" t="e">
        <f>C609/C607</f>
        <v>#DIV/0!</v>
      </c>
      <c r="Y607" s="102">
        <f>B609/B607</f>
        <v>0.18390804597701149</v>
      </c>
      <c r="Z607" s="100" t="e">
        <f>(G608+G612+G613)/G607</f>
        <v>#DIV/0!</v>
      </c>
      <c r="AA607" s="100" t="e">
        <f>(F608+F612+F613)/F607</f>
        <v>#DIV/0!</v>
      </c>
      <c r="AB607" s="100" t="e">
        <f>(E608+E612+E613)/E607</f>
        <v>#DIV/0!</v>
      </c>
      <c r="AC607" s="100" t="e">
        <f>(D608+D612+D613)/D607</f>
        <v>#DIV/0!</v>
      </c>
      <c r="AD607" s="100" t="e">
        <f>(C608+C612+C613)/C607</f>
        <v>#DIV/0!</v>
      </c>
      <c r="AE607" s="100">
        <f>(B608+B612+B613)/B607</f>
        <v>0.44827586206896552</v>
      </c>
    </row>
    <row r="608" spans="1:31" x14ac:dyDescent="0.25">
      <c r="A608" s="53" t="s">
        <v>114</v>
      </c>
      <c r="B608" s="57">
        <v>21</v>
      </c>
    </row>
    <row r="609" spans="1:2" x14ac:dyDescent="0.25">
      <c r="A609" s="53" t="s">
        <v>114</v>
      </c>
      <c r="B609" s="57">
        <v>16</v>
      </c>
    </row>
    <row r="610" spans="1:2" x14ac:dyDescent="0.25">
      <c r="A610" s="53" t="s">
        <v>114</v>
      </c>
      <c r="B610" s="57">
        <v>30</v>
      </c>
    </row>
    <row r="611" spans="1:2" x14ac:dyDescent="0.25">
      <c r="A611" s="53" t="s">
        <v>114</v>
      </c>
      <c r="B611" s="57">
        <v>48</v>
      </c>
    </row>
    <row r="612" spans="1:2" x14ac:dyDescent="0.25">
      <c r="A612" s="53" t="s">
        <v>114</v>
      </c>
      <c r="B612" s="57">
        <v>8</v>
      </c>
    </row>
    <row r="613" spans="1:2" x14ac:dyDescent="0.25">
      <c r="A613" s="53" t="s">
        <v>114</v>
      </c>
      <c r="B613" s="60">
        <v>10</v>
      </c>
    </row>
  </sheetData>
  <autoFilter ref="A4:AE61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7" sqref="D7:I7"/>
    </sheetView>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A693"/>
  <sheetViews>
    <sheetView zoomScale="67" zoomScaleNormal="67" workbookViewId="0">
      <selection activeCell="D7" sqref="D7:I7"/>
    </sheetView>
  </sheetViews>
  <sheetFormatPr baseColWidth="10" defaultRowHeight="15" x14ac:dyDescent="0.25"/>
  <cols>
    <col min="1" max="1" width="5.42578125" customWidth="1"/>
    <col min="2" max="2" width="36" customWidth="1"/>
    <col min="3" max="6" width="11.28515625" customWidth="1"/>
  </cols>
  <sheetData>
    <row r="1" spans="1:21" ht="15.75" thickBot="1" x14ac:dyDescent="0.3"/>
    <row r="2" spans="1:21" ht="15.75" hidden="1" thickBot="1" x14ac:dyDescent="0.3">
      <c r="A2" s="36" t="s">
        <v>14</v>
      </c>
      <c r="B2" s="37"/>
      <c r="C2" s="38"/>
      <c r="D2" s="38"/>
      <c r="E2" s="38"/>
      <c r="F2" s="38"/>
      <c r="G2" s="38"/>
      <c r="H2" s="38"/>
      <c r="I2" s="38"/>
      <c r="J2" s="38"/>
      <c r="K2" s="38"/>
      <c r="L2" s="38"/>
      <c r="M2" s="38"/>
      <c r="N2" s="38"/>
      <c r="O2" s="38"/>
      <c r="P2" s="38"/>
      <c r="Q2" s="38"/>
      <c r="R2" s="38"/>
      <c r="S2" s="38"/>
      <c r="T2" s="38"/>
      <c r="U2" s="38"/>
    </row>
    <row r="3" spans="1:21" ht="15.75" thickBot="1" x14ac:dyDescent="0.3">
      <c r="A3" s="36"/>
      <c r="B3" s="39" t="s">
        <v>85</v>
      </c>
      <c r="C3" s="40" t="s">
        <v>126</v>
      </c>
      <c r="D3" s="40" t="s">
        <v>108</v>
      </c>
      <c r="E3" s="40" t="s">
        <v>106</v>
      </c>
      <c r="F3" s="40" t="s">
        <v>103</v>
      </c>
      <c r="G3" s="40" t="s">
        <v>104</v>
      </c>
      <c r="H3" s="40" t="s">
        <v>86</v>
      </c>
      <c r="I3" s="40" t="s">
        <v>81</v>
      </c>
      <c r="J3" s="40" t="s">
        <v>67</v>
      </c>
      <c r="K3" s="40" t="s">
        <v>4</v>
      </c>
      <c r="L3" s="40" t="s">
        <v>68</v>
      </c>
      <c r="M3" s="40" t="s">
        <v>3</v>
      </c>
      <c r="N3" s="40" t="s">
        <v>69</v>
      </c>
      <c r="O3" s="40" t="s">
        <v>2</v>
      </c>
      <c r="P3" s="40" t="s">
        <v>9</v>
      </c>
      <c r="Q3" s="40" t="s">
        <v>1</v>
      </c>
      <c r="R3" s="40" t="s">
        <v>10</v>
      </c>
      <c r="S3" s="40" t="s">
        <v>0</v>
      </c>
      <c r="T3" s="40" t="s">
        <v>11</v>
      </c>
      <c r="U3" s="40" t="s">
        <v>13</v>
      </c>
    </row>
    <row r="4" spans="1:21" x14ac:dyDescent="0.25">
      <c r="A4" s="36"/>
      <c r="B4" s="41" t="s">
        <v>87</v>
      </c>
      <c r="C4" s="42">
        <f>C15+C56+C176+C266+C347+C447+C577+C627+C657</f>
        <v>1899</v>
      </c>
      <c r="D4" s="42">
        <f>D15+D56+D176+D266+D347+D447+D577+D627+D657</f>
        <v>1963</v>
      </c>
      <c r="E4" s="42">
        <f>E15+E56+E176+E266+E347+E447+E577+E627+E657</f>
        <v>1895</v>
      </c>
      <c r="F4" s="42">
        <f t="shared" ref="F4:U10" si="0">F15+F56+F176+F266+F347+F447+F577+F627+F657</f>
        <v>1624</v>
      </c>
      <c r="G4" s="42">
        <f t="shared" si="0"/>
        <v>1785</v>
      </c>
      <c r="H4" s="42">
        <f t="shared" si="0"/>
        <v>1524</v>
      </c>
      <c r="I4" s="42">
        <f t="shared" si="0"/>
        <v>1771</v>
      </c>
      <c r="J4" s="42">
        <f t="shared" si="0"/>
        <v>1412</v>
      </c>
      <c r="K4" s="42">
        <f t="shared" si="0"/>
        <v>1795</v>
      </c>
      <c r="L4" s="42">
        <f t="shared" si="0"/>
        <v>1241</v>
      </c>
      <c r="M4" s="42">
        <f t="shared" si="0"/>
        <v>1712</v>
      </c>
      <c r="N4" s="42">
        <f t="shared" si="0"/>
        <v>1231</v>
      </c>
      <c r="O4" s="42">
        <f t="shared" si="0"/>
        <v>1739</v>
      </c>
      <c r="P4" s="42">
        <f t="shared" si="0"/>
        <v>1235</v>
      </c>
      <c r="Q4" s="42">
        <f t="shared" si="0"/>
        <v>1729</v>
      </c>
      <c r="R4" s="42">
        <f t="shared" si="0"/>
        <v>1138</v>
      </c>
      <c r="S4" s="42">
        <f t="shared" si="0"/>
        <v>1712</v>
      </c>
      <c r="T4" s="42">
        <f t="shared" si="0"/>
        <v>686</v>
      </c>
      <c r="U4" s="42">
        <f t="shared" si="0"/>
        <v>572</v>
      </c>
    </row>
    <row r="5" spans="1:21" x14ac:dyDescent="0.25">
      <c r="A5" s="36"/>
      <c r="B5" s="43" t="s">
        <v>88</v>
      </c>
      <c r="C5" s="44">
        <f t="shared" ref="C5:T10" si="1">C16+C57+C177+C267+C348+C448+C578+C628+C658</f>
        <v>976</v>
      </c>
      <c r="D5" s="44">
        <f t="shared" si="1"/>
        <v>825</v>
      </c>
      <c r="E5" s="44">
        <f t="shared" si="1"/>
        <v>901</v>
      </c>
      <c r="F5" s="44">
        <f t="shared" si="1"/>
        <v>688</v>
      </c>
      <c r="G5" s="44">
        <f t="shared" si="1"/>
        <v>913</v>
      </c>
      <c r="H5" s="44">
        <f t="shared" si="1"/>
        <v>697</v>
      </c>
      <c r="I5" s="44">
        <f t="shared" si="1"/>
        <v>901</v>
      </c>
      <c r="J5" s="44">
        <f t="shared" si="1"/>
        <v>624</v>
      </c>
      <c r="K5" s="44">
        <f t="shared" si="1"/>
        <v>944</v>
      </c>
      <c r="L5" s="44">
        <f t="shared" si="1"/>
        <v>611</v>
      </c>
      <c r="M5" s="44">
        <f t="shared" si="1"/>
        <v>837</v>
      </c>
      <c r="N5" s="44">
        <f t="shared" si="1"/>
        <v>589</v>
      </c>
      <c r="O5" s="44">
        <f t="shared" si="1"/>
        <v>833</v>
      </c>
      <c r="P5" s="44">
        <f t="shared" si="1"/>
        <v>560</v>
      </c>
      <c r="Q5" s="44">
        <f t="shared" si="1"/>
        <v>853</v>
      </c>
      <c r="R5" s="44">
        <f t="shared" si="1"/>
        <v>517</v>
      </c>
      <c r="S5" s="44">
        <f t="shared" si="1"/>
        <v>844</v>
      </c>
      <c r="T5" s="44">
        <f t="shared" si="1"/>
        <v>363</v>
      </c>
      <c r="U5" s="44">
        <f t="shared" si="0"/>
        <v>315</v>
      </c>
    </row>
    <row r="6" spans="1:21" x14ac:dyDescent="0.25">
      <c r="A6" s="36"/>
      <c r="B6" s="45" t="s">
        <v>89</v>
      </c>
      <c r="C6" s="46">
        <f t="shared" si="1"/>
        <v>803</v>
      </c>
      <c r="D6" s="46">
        <f t="shared" si="1"/>
        <v>640</v>
      </c>
      <c r="E6" s="46">
        <f t="shared" si="1"/>
        <v>747</v>
      </c>
      <c r="F6" s="46">
        <f t="shared" si="0"/>
        <v>530</v>
      </c>
      <c r="G6" s="46">
        <f t="shared" si="0"/>
        <v>752</v>
      </c>
      <c r="H6" s="46">
        <f t="shared" si="0"/>
        <v>551</v>
      </c>
      <c r="I6" s="46">
        <f t="shared" si="0"/>
        <v>736</v>
      </c>
      <c r="J6" s="46">
        <f t="shared" si="0"/>
        <v>467</v>
      </c>
      <c r="K6" s="46">
        <f t="shared" si="0"/>
        <v>719</v>
      </c>
      <c r="L6" s="46">
        <f t="shared" si="0"/>
        <v>441</v>
      </c>
      <c r="M6" s="46">
        <f t="shared" si="0"/>
        <v>627</v>
      </c>
      <c r="N6" s="46">
        <f t="shared" si="0"/>
        <v>342</v>
      </c>
      <c r="O6" s="46">
        <f t="shared" si="0"/>
        <v>535</v>
      </c>
      <c r="P6" s="46">
        <f t="shared" si="0"/>
        <v>317</v>
      </c>
      <c r="Q6" s="46">
        <f t="shared" si="0"/>
        <v>548</v>
      </c>
      <c r="R6" s="46">
        <f t="shared" si="0"/>
        <v>299</v>
      </c>
      <c r="S6" s="46">
        <f t="shared" si="0"/>
        <v>574</v>
      </c>
      <c r="T6" s="46">
        <f t="shared" si="0"/>
        <v>251</v>
      </c>
      <c r="U6" s="46">
        <f t="shared" si="0"/>
        <v>225</v>
      </c>
    </row>
    <row r="7" spans="1:21" x14ac:dyDescent="0.25">
      <c r="A7" s="36"/>
      <c r="B7" s="45" t="s">
        <v>90</v>
      </c>
      <c r="C7" s="47">
        <f t="shared" si="1"/>
        <v>1350</v>
      </c>
      <c r="D7" s="47">
        <f t="shared" si="1"/>
        <v>1260</v>
      </c>
      <c r="E7" s="47">
        <f t="shared" si="1"/>
        <v>1291</v>
      </c>
      <c r="F7" s="47">
        <f t="shared" si="0"/>
        <v>1099</v>
      </c>
      <c r="G7" s="47">
        <f t="shared" si="0"/>
        <v>1281</v>
      </c>
      <c r="H7" s="47">
        <f t="shared" si="0"/>
        <v>1086</v>
      </c>
      <c r="I7" s="47">
        <f t="shared" si="0"/>
        <v>1263</v>
      </c>
      <c r="J7" s="47">
        <f t="shared" si="0"/>
        <v>964</v>
      </c>
      <c r="K7" s="47">
        <f t="shared" si="0"/>
        <v>1311</v>
      </c>
      <c r="L7" s="47">
        <f t="shared" si="0"/>
        <v>896</v>
      </c>
      <c r="M7" s="47">
        <f t="shared" si="0"/>
        <v>1189</v>
      </c>
      <c r="N7" s="47">
        <f t="shared" si="0"/>
        <v>881</v>
      </c>
      <c r="O7" s="47">
        <f t="shared" si="0"/>
        <v>1195</v>
      </c>
      <c r="P7" s="47">
        <f t="shared" si="0"/>
        <v>852</v>
      </c>
      <c r="Q7" s="47" t="e">
        <f t="shared" si="0"/>
        <v>#VALUE!</v>
      </c>
      <c r="R7" s="47">
        <f t="shared" si="0"/>
        <v>823</v>
      </c>
      <c r="S7" s="47" t="e">
        <f t="shared" si="0"/>
        <v>#VALUE!</v>
      </c>
      <c r="T7" s="47" t="e">
        <f t="shared" si="0"/>
        <v>#VALUE!</v>
      </c>
      <c r="U7" s="47" t="e">
        <f t="shared" si="0"/>
        <v>#VALUE!</v>
      </c>
    </row>
    <row r="8" spans="1:21" x14ac:dyDescent="0.25">
      <c r="A8" s="36"/>
      <c r="B8" s="45" t="s">
        <v>91</v>
      </c>
      <c r="C8" s="46">
        <f t="shared" si="1"/>
        <v>545</v>
      </c>
      <c r="D8" s="46">
        <f t="shared" si="1"/>
        <v>674</v>
      </c>
      <c r="E8" s="46">
        <f t="shared" si="1"/>
        <v>615</v>
      </c>
      <c r="F8" s="46">
        <f t="shared" si="0"/>
        <v>556</v>
      </c>
      <c r="G8" s="46">
        <f t="shared" si="0"/>
        <v>550</v>
      </c>
      <c r="H8" s="46">
        <f t="shared" si="0"/>
        <v>494</v>
      </c>
      <c r="I8" s="46">
        <f t="shared" si="0"/>
        <v>572</v>
      </c>
      <c r="J8" s="46">
        <f t="shared" si="0"/>
        <v>470</v>
      </c>
      <c r="K8" s="46">
        <f t="shared" si="0"/>
        <v>512</v>
      </c>
      <c r="L8" s="46">
        <f t="shared" si="0"/>
        <v>375</v>
      </c>
      <c r="M8" s="46">
        <f t="shared" si="0"/>
        <v>538</v>
      </c>
      <c r="N8" s="46">
        <f t="shared" si="0"/>
        <v>391</v>
      </c>
      <c r="O8" s="46">
        <f t="shared" si="0"/>
        <v>596</v>
      </c>
      <c r="P8" s="46">
        <f t="shared" si="0"/>
        <v>430</v>
      </c>
      <c r="Q8" s="46">
        <f t="shared" si="0"/>
        <v>571</v>
      </c>
      <c r="R8" s="46">
        <f t="shared" si="0"/>
        <v>390</v>
      </c>
      <c r="S8" s="46">
        <f t="shared" si="0"/>
        <v>564</v>
      </c>
      <c r="T8" s="46">
        <f t="shared" si="0"/>
        <v>217</v>
      </c>
      <c r="U8" s="46">
        <f t="shared" si="0"/>
        <v>192</v>
      </c>
    </row>
    <row r="9" spans="1:21" x14ac:dyDescent="0.25">
      <c r="A9" s="36"/>
      <c r="B9" s="45" t="s">
        <v>92</v>
      </c>
      <c r="C9" s="46">
        <f t="shared" si="1"/>
        <v>260</v>
      </c>
      <c r="D9" s="46">
        <f t="shared" si="1"/>
        <v>223</v>
      </c>
      <c r="E9" s="46">
        <f t="shared" si="1"/>
        <v>115</v>
      </c>
      <c r="F9" s="46">
        <f t="shared" si="0"/>
        <v>87</v>
      </c>
      <c r="G9" s="46">
        <f t="shared" si="0"/>
        <v>58</v>
      </c>
      <c r="H9" s="46">
        <f t="shared" si="0"/>
        <v>61</v>
      </c>
      <c r="I9" s="46">
        <f t="shared" si="0"/>
        <v>37</v>
      </c>
      <c r="J9" s="46">
        <f t="shared" si="0"/>
        <v>39</v>
      </c>
      <c r="K9" s="46">
        <f t="shared" si="0"/>
        <v>38</v>
      </c>
      <c r="L9" s="46">
        <f t="shared" si="0"/>
        <v>19</v>
      </c>
      <c r="M9" s="46">
        <f t="shared" si="0"/>
        <v>16</v>
      </c>
      <c r="N9" s="46">
        <f t="shared" si="0"/>
        <v>14</v>
      </c>
      <c r="O9" s="46">
        <f t="shared" si="0"/>
        <v>8</v>
      </c>
      <c r="P9" s="46">
        <f t="shared" si="0"/>
        <v>6</v>
      </c>
      <c r="Q9" s="46">
        <f t="shared" si="0"/>
        <v>8</v>
      </c>
      <c r="R9" s="46">
        <f t="shared" si="0"/>
        <v>5</v>
      </c>
      <c r="S9" s="46">
        <f t="shared" si="0"/>
        <v>10</v>
      </c>
      <c r="T9" s="46">
        <f t="shared" si="0"/>
        <v>1</v>
      </c>
      <c r="U9" s="46">
        <f t="shared" si="0"/>
        <v>1</v>
      </c>
    </row>
    <row r="10" spans="1:21" ht="15.75" thickBot="1" x14ac:dyDescent="0.3">
      <c r="A10" s="36"/>
      <c r="B10" s="48" t="s">
        <v>93</v>
      </c>
      <c r="C10" s="49">
        <f t="shared" si="1"/>
        <v>118</v>
      </c>
      <c r="D10" s="49">
        <f t="shared" si="1"/>
        <v>241</v>
      </c>
      <c r="E10" s="49">
        <f t="shared" si="1"/>
        <v>264</v>
      </c>
      <c r="F10" s="49">
        <f t="shared" si="0"/>
        <v>291</v>
      </c>
      <c r="G10" s="49">
        <f t="shared" si="0"/>
        <v>264</v>
      </c>
      <c r="H10" s="49">
        <f t="shared" si="0"/>
        <v>272</v>
      </c>
      <c r="I10" s="49">
        <f t="shared" si="0"/>
        <v>261</v>
      </c>
      <c r="J10" s="49">
        <f t="shared" si="0"/>
        <v>279</v>
      </c>
      <c r="K10" s="49">
        <f t="shared" si="0"/>
        <v>299</v>
      </c>
      <c r="L10" s="49">
        <f t="shared" si="0"/>
        <v>233</v>
      </c>
      <c r="M10" s="49">
        <f t="shared" si="0"/>
        <v>321</v>
      </c>
      <c r="N10" s="49">
        <f t="shared" si="0"/>
        <v>237</v>
      </c>
      <c r="O10" s="49">
        <f t="shared" si="0"/>
        <v>302</v>
      </c>
      <c r="P10" s="49">
        <f t="shared" si="0"/>
        <v>239</v>
      </c>
      <c r="Q10" s="49">
        <f t="shared" si="0"/>
        <v>297</v>
      </c>
      <c r="R10" s="49">
        <f t="shared" si="0"/>
        <v>226</v>
      </c>
      <c r="S10" s="49" t="e">
        <f t="shared" si="0"/>
        <v>#VALUE!</v>
      </c>
      <c r="T10" s="49">
        <f t="shared" si="0"/>
        <v>105</v>
      </c>
      <c r="U10" s="49">
        <f t="shared" si="0"/>
        <v>64</v>
      </c>
    </row>
    <row r="11" spans="1:21" ht="15.75" hidden="1" thickBot="1" x14ac:dyDescent="0.3">
      <c r="A11" s="36"/>
    </row>
    <row r="12" spans="1:21" ht="15.75" hidden="1" thickBot="1" x14ac:dyDescent="0.3">
      <c r="A12" s="36"/>
    </row>
    <row r="13" spans="1:21" ht="15.75" hidden="1" thickBot="1" x14ac:dyDescent="0.3">
      <c r="A13" s="50" t="s">
        <v>15</v>
      </c>
      <c r="B13" s="37"/>
      <c r="C13" s="135"/>
      <c r="D13" s="135"/>
      <c r="E13" s="135"/>
      <c r="F13" s="135"/>
      <c r="G13" s="135"/>
      <c r="H13" s="136"/>
      <c r="I13" s="136"/>
      <c r="J13" s="136"/>
      <c r="K13" s="136"/>
      <c r="L13" s="136"/>
      <c r="M13" s="136"/>
      <c r="N13" s="135"/>
      <c r="O13" s="135"/>
      <c r="P13" s="135"/>
      <c r="Q13" s="135"/>
      <c r="R13" s="135"/>
      <c r="S13" s="135"/>
      <c r="T13" s="38"/>
      <c r="U13" s="38"/>
    </row>
    <row r="14" spans="1:21" ht="15.75" thickBot="1" x14ac:dyDescent="0.3">
      <c r="A14" s="36"/>
      <c r="B14" s="39" t="s">
        <v>85</v>
      </c>
      <c r="C14" s="40" t="str">
        <f t="shared" ref="C14:S14" si="2">C$3</f>
        <v>ENE-JUN 17</v>
      </c>
      <c r="D14" s="40" t="str">
        <f t="shared" si="2"/>
        <v>AGO-DIC 16</v>
      </c>
      <c r="E14" s="40" t="str">
        <f t="shared" si="2"/>
        <v>ENE-JUN 16</v>
      </c>
      <c r="F14" s="40" t="str">
        <f t="shared" si="2"/>
        <v>AGO-DIC 15</v>
      </c>
      <c r="G14" s="40" t="str">
        <f t="shared" si="2"/>
        <v>ENE-JUN 15</v>
      </c>
      <c r="H14" s="129" t="str">
        <f t="shared" si="2"/>
        <v>AGO-DIC 14</v>
      </c>
      <c r="I14" s="129" t="str">
        <f t="shared" si="2"/>
        <v>ENE-JUN 14</v>
      </c>
      <c r="J14" s="129" t="str">
        <f t="shared" si="2"/>
        <v>AGO-DIC 13</v>
      </c>
      <c r="K14" s="129" t="str">
        <f t="shared" si="2"/>
        <v>ENE-JUN 13</v>
      </c>
      <c r="L14" s="129" t="str">
        <f t="shared" si="2"/>
        <v>AGO-DIC 12</v>
      </c>
      <c r="M14" s="129" t="str">
        <f t="shared" si="2"/>
        <v>ENE-JUN 12</v>
      </c>
      <c r="N14" s="40" t="str">
        <f t="shared" si="2"/>
        <v>AGO-DIC 11</v>
      </c>
      <c r="O14" s="40" t="str">
        <f t="shared" si="2"/>
        <v>ENE-JUN 11</v>
      </c>
      <c r="P14" s="40" t="str">
        <f t="shared" si="2"/>
        <v>AGO-DIC 10</v>
      </c>
      <c r="Q14" s="40" t="str">
        <f t="shared" si="2"/>
        <v>ENE-JUN 10</v>
      </c>
      <c r="R14" s="40" t="str">
        <f t="shared" si="2"/>
        <v>AGO-DIC 09</v>
      </c>
      <c r="S14" s="40" t="str">
        <f t="shared" si="2"/>
        <v>ENE-JUN 09</v>
      </c>
      <c r="T14" s="40" t="s">
        <v>11</v>
      </c>
      <c r="U14" s="40" t="s">
        <v>13</v>
      </c>
    </row>
    <row r="15" spans="1:21" x14ac:dyDescent="0.25">
      <c r="A15" s="36"/>
      <c r="B15" s="41" t="s">
        <v>87</v>
      </c>
      <c r="C15" s="42">
        <f t="shared" ref="C15:M21" si="3">C25+C35+C45</f>
        <v>121</v>
      </c>
      <c r="D15" s="42">
        <f t="shared" si="3"/>
        <v>42</v>
      </c>
      <c r="E15" s="42">
        <f t="shared" si="3"/>
        <v>122</v>
      </c>
      <c r="F15" s="42">
        <f t="shared" si="3"/>
        <v>43</v>
      </c>
      <c r="G15" s="42">
        <f t="shared" si="3"/>
        <v>123</v>
      </c>
      <c r="H15" s="130">
        <f>H25+H35+H45</f>
        <v>43</v>
      </c>
      <c r="I15" s="130">
        <f>I25+I35+I45</f>
        <v>123</v>
      </c>
      <c r="J15" s="130">
        <f t="shared" ref="J15:U21" si="4">J25+J35+J45</f>
        <v>47</v>
      </c>
      <c r="K15" s="130">
        <f t="shared" si="4"/>
        <v>116</v>
      </c>
      <c r="L15" s="130">
        <f t="shared" si="4"/>
        <v>46</v>
      </c>
      <c r="M15" s="130">
        <f t="shared" si="4"/>
        <v>107</v>
      </c>
      <c r="N15" s="42">
        <f t="shared" si="4"/>
        <v>42</v>
      </c>
      <c r="O15" s="42">
        <f t="shared" si="4"/>
        <v>109</v>
      </c>
      <c r="P15" s="42">
        <f t="shared" si="4"/>
        <v>39</v>
      </c>
      <c r="Q15" s="42">
        <f t="shared" si="4"/>
        <v>108</v>
      </c>
      <c r="R15" s="42">
        <f t="shared" si="4"/>
        <v>38</v>
      </c>
      <c r="S15" s="42">
        <f t="shared" si="4"/>
        <v>120</v>
      </c>
      <c r="T15" s="42">
        <f t="shared" si="4"/>
        <v>0</v>
      </c>
      <c r="U15" s="42">
        <f t="shared" si="4"/>
        <v>62</v>
      </c>
    </row>
    <row r="16" spans="1:21" x14ac:dyDescent="0.25">
      <c r="A16" s="36"/>
      <c r="B16" s="43" t="s">
        <v>88</v>
      </c>
      <c r="C16" s="44">
        <f t="shared" si="3"/>
        <v>50</v>
      </c>
      <c r="D16" s="44">
        <f t="shared" si="3"/>
        <v>9</v>
      </c>
      <c r="E16" s="44">
        <f t="shared" si="3"/>
        <v>49</v>
      </c>
      <c r="F16" s="44">
        <f t="shared" si="3"/>
        <v>16</v>
      </c>
      <c r="G16" s="44">
        <f t="shared" si="3"/>
        <v>46</v>
      </c>
      <c r="H16" s="131">
        <f t="shared" si="3"/>
        <v>9</v>
      </c>
      <c r="I16" s="131">
        <f t="shared" si="3"/>
        <v>44</v>
      </c>
      <c r="J16" s="131">
        <f t="shared" si="3"/>
        <v>11</v>
      </c>
      <c r="K16" s="131">
        <f t="shared" si="3"/>
        <v>63</v>
      </c>
      <c r="L16" s="131">
        <f t="shared" si="3"/>
        <v>15</v>
      </c>
      <c r="M16" s="131">
        <f t="shared" si="3"/>
        <v>41</v>
      </c>
      <c r="N16" s="44">
        <f t="shared" si="4"/>
        <v>11</v>
      </c>
      <c r="O16" s="44">
        <f t="shared" si="4"/>
        <v>35</v>
      </c>
      <c r="P16" s="44">
        <f t="shared" si="4"/>
        <v>12</v>
      </c>
      <c r="Q16" s="44">
        <f t="shared" si="4"/>
        <v>50</v>
      </c>
      <c r="R16" s="44">
        <f t="shared" si="4"/>
        <v>10</v>
      </c>
      <c r="S16" s="44">
        <f t="shared" si="4"/>
        <v>38</v>
      </c>
      <c r="T16" s="44">
        <f t="shared" si="4"/>
        <v>0</v>
      </c>
      <c r="U16" s="44">
        <f t="shared" si="4"/>
        <v>17</v>
      </c>
    </row>
    <row r="17" spans="1:21" x14ac:dyDescent="0.25">
      <c r="A17" s="36"/>
      <c r="B17" s="45" t="s">
        <v>89</v>
      </c>
      <c r="C17" s="46">
        <f t="shared" si="3"/>
        <v>45</v>
      </c>
      <c r="D17" s="46">
        <f t="shared" si="3"/>
        <v>6</v>
      </c>
      <c r="E17" s="46">
        <f t="shared" si="3"/>
        <v>36</v>
      </c>
      <c r="F17" s="46">
        <f t="shared" si="3"/>
        <v>13</v>
      </c>
      <c r="G17" s="46">
        <f t="shared" si="3"/>
        <v>33</v>
      </c>
      <c r="H17" s="132">
        <f t="shared" si="3"/>
        <v>6</v>
      </c>
      <c r="I17" s="132">
        <f t="shared" si="3"/>
        <v>32</v>
      </c>
      <c r="J17" s="132">
        <f t="shared" si="3"/>
        <v>9</v>
      </c>
      <c r="K17" s="132">
        <f t="shared" si="3"/>
        <v>45</v>
      </c>
      <c r="L17" s="132">
        <f t="shared" si="3"/>
        <v>10</v>
      </c>
      <c r="M17" s="132">
        <f t="shared" si="3"/>
        <v>22</v>
      </c>
      <c r="N17" s="46">
        <f t="shared" si="4"/>
        <v>5</v>
      </c>
      <c r="O17" s="46">
        <f t="shared" si="4"/>
        <v>13</v>
      </c>
      <c r="P17" s="46">
        <f t="shared" si="4"/>
        <v>4</v>
      </c>
      <c r="Q17" s="46">
        <f t="shared" si="4"/>
        <v>24</v>
      </c>
      <c r="R17" s="46">
        <f t="shared" si="4"/>
        <v>4</v>
      </c>
      <c r="S17" s="46">
        <f t="shared" si="4"/>
        <v>17</v>
      </c>
      <c r="T17" s="46">
        <f t="shared" si="4"/>
        <v>0</v>
      </c>
      <c r="U17" s="44">
        <f t="shared" si="4"/>
        <v>7</v>
      </c>
    </row>
    <row r="18" spans="1:21" x14ac:dyDescent="0.25">
      <c r="A18" s="36"/>
      <c r="B18" s="45" t="s">
        <v>90</v>
      </c>
      <c r="C18" s="47">
        <f t="shared" si="3"/>
        <v>78</v>
      </c>
      <c r="D18" s="47">
        <f t="shared" si="3"/>
        <v>28</v>
      </c>
      <c r="E18" s="47">
        <f t="shared" si="3"/>
        <v>67</v>
      </c>
      <c r="F18" s="47">
        <f t="shared" si="3"/>
        <v>31</v>
      </c>
      <c r="G18" s="47">
        <f t="shared" si="3"/>
        <v>73</v>
      </c>
      <c r="H18" s="133">
        <f t="shared" si="3"/>
        <v>25</v>
      </c>
      <c r="I18" s="133">
        <f t="shared" si="3"/>
        <v>62</v>
      </c>
      <c r="J18" s="133">
        <f t="shared" si="3"/>
        <v>30</v>
      </c>
      <c r="K18" s="133">
        <f t="shared" si="3"/>
        <v>82</v>
      </c>
      <c r="L18" s="133">
        <f t="shared" si="3"/>
        <v>26</v>
      </c>
      <c r="M18" s="133">
        <f t="shared" si="3"/>
        <v>56</v>
      </c>
      <c r="N18" s="47">
        <f t="shared" si="4"/>
        <v>23</v>
      </c>
      <c r="O18" s="47">
        <f t="shared" si="4"/>
        <v>58</v>
      </c>
      <c r="P18" s="47">
        <f t="shared" si="4"/>
        <v>26</v>
      </c>
      <c r="Q18" s="47">
        <f t="shared" si="4"/>
        <v>66</v>
      </c>
      <c r="R18" s="47">
        <f t="shared" si="4"/>
        <v>30</v>
      </c>
      <c r="S18" s="47">
        <f t="shared" si="4"/>
        <v>72</v>
      </c>
      <c r="T18" s="47">
        <f t="shared" si="4"/>
        <v>0</v>
      </c>
      <c r="U18" s="44">
        <f t="shared" si="4"/>
        <v>24</v>
      </c>
    </row>
    <row r="19" spans="1:21" x14ac:dyDescent="0.25">
      <c r="A19" s="36"/>
      <c r="B19" s="45" t="s">
        <v>91</v>
      </c>
      <c r="C19" s="46">
        <f t="shared" si="3"/>
        <v>38</v>
      </c>
      <c r="D19" s="46">
        <f t="shared" si="3"/>
        <v>17</v>
      </c>
      <c r="E19" s="46">
        <f t="shared" si="3"/>
        <v>43</v>
      </c>
      <c r="F19" s="46">
        <f t="shared" si="3"/>
        <v>15</v>
      </c>
      <c r="G19" s="46">
        <f t="shared" si="3"/>
        <v>48</v>
      </c>
      <c r="H19" s="132">
        <f t="shared" si="3"/>
        <v>18</v>
      </c>
      <c r="I19" s="132">
        <f t="shared" si="3"/>
        <v>52</v>
      </c>
      <c r="J19" s="132">
        <f t="shared" si="3"/>
        <v>21</v>
      </c>
      <c r="K19" s="132">
        <f t="shared" si="3"/>
        <v>40</v>
      </c>
      <c r="L19" s="132">
        <f t="shared" si="3"/>
        <v>24</v>
      </c>
      <c r="M19" s="132">
        <f t="shared" si="3"/>
        <v>45</v>
      </c>
      <c r="N19" s="46">
        <f t="shared" si="4"/>
        <v>15</v>
      </c>
      <c r="O19" s="46">
        <f t="shared" si="4"/>
        <v>47</v>
      </c>
      <c r="P19" s="46">
        <f t="shared" si="4"/>
        <v>16</v>
      </c>
      <c r="Q19" s="46">
        <f t="shared" si="4"/>
        <v>40</v>
      </c>
      <c r="R19" s="46">
        <f t="shared" si="4"/>
        <v>14</v>
      </c>
      <c r="S19" s="46">
        <f t="shared" si="4"/>
        <v>55</v>
      </c>
      <c r="T19" s="46">
        <f t="shared" si="4"/>
        <v>0</v>
      </c>
      <c r="U19" s="44">
        <f t="shared" si="4"/>
        <v>41</v>
      </c>
    </row>
    <row r="20" spans="1:21" x14ac:dyDescent="0.25">
      <c r="A20" s="36"/>
      <c r="B20" s="45" t="s">
        <v>92</v>
      </c>
      <c r="C20" s="46">
        <f t="shared" si="3"/>
        <v>28</v>
      </c>
      <c r="D20" s="46">
        <f t="shared" si="3"/>
        <v>8</v>
      </c>
      <c r="E20" s="46">
        <f t="shared" si="3"/>
        <v>11</v>
      </c>
      <c r="F20" s="46">
        <f t="shared" si="3"/>
        <v>4</v>
      </c>
      <c r="G20" s="46">
        <f t="shared" si="3"/>
        <v>6</v>
      </c>
      <c r="H20" s="132">
        <f t="shared" si="3"/>
        <v>4</v>
      </c>
      <c r="I20" s="132">
        <f t="shared" si="3"/>
        <v>5</v>
      </c>
      <c r="J20" s="132">
        <f t="shared" si="3"/>
        <v>3</v>
      </c>
      <c r="K20" s="132">
        <f t="shared" si="3"/>
        <v>2</v>
      </c>
      <c r="L20" s="132">
        <f t="shared" si="3"/>
        <v>1</v>
      </c>
      <c r="M20" s="132">
        <f t="shared" si="3"/>
        <v>4</v>
      </c>
      <c r="N20" s="46">
        <f t="shared" si="4"/>
        <v>3</v>
      </c>
      <c r="O20" s="46">
        <f t="shared" si="4"/>
        <v>0</v>
      </c>
      <c r="P20" s="46">
        <f t="shared" si="4"/>
        <v>1</v>
      </c>
      <c r="Q20" s="46">
        <f t="shared" si="4"/>
        <v>0</v>
      </c>
      <c r="R20" s="46">
        <f t="shared" si="4"/>
        <v>1</v>
      </c>
      <c r="S20" s="46">
        <f t="shared" si="4"/>
        <v>1</v>
      </c>
      <c r="T20" s="46">
        <f t="shared" si="4"/>
        <v>0</v>
      </c>
      <c r="U20" s="44">
        <f t="shared" si="4"/>
        <v>0</v>
      </c>
    </row>
    <row r="21" spans="1:21" ht="15.75" thickBot="1" x14ac:dyDescent="0.3">
      <c r="B21" s="48" t="s">
        <v>93</v>
      </c>
      <c r="C21" s="49">
        <f t="shared" si="3"/>
        <v>5</v>
      </c>
      <c r="D21" s="49">
        <f t="shared" si="3"/>
        <v>8</v>
      </c>
      <c r="E21" s="49">
        <f t="shared" si="3"/>
        <v>19</v>
      </c>
      <c r="F21" s="49">
        <f t="shared" si="3"/>
        <v>8</v>
      </c>
      <c r="G21" s="49">
        <f t="shared" si="3"/>
        <v>23</v>
      </c>
      <c r="H21" s="134">
        <f t="shared" si="3"/>
        <v>12</v>
      </c>
      <c r="I21" s="134">
        <f t="shared" si="3"/>
        <v>22</v>
      </c>
      <c r="J21" s="134">
        <f t="shared" si="3"/>
        <v>12</v>
      </c>
      <c r="K21" s="134">
        <f t="shared" si="3"/>
        <v>11</v>
      </c>
      <c r="L21" s="134">
        <f t="shared" si="3"/>
        <v>6</v>
      </c>
      <c r="M21" s="134">
        <f t="shared" si="3"/>
        <v>17</v>
      </c>
      <c r="N21" s="49">
        <f t="shared" si="4"/>
        <v>13</v>
      </c>
      <c r="O21" s="49">
        <f t="shared" si="4"/>
        <v>27</v>
      </c>
      <c r="P21" s="49">
        <f t="shared" si="4"/>
        <v>10</v>
      </c>
      <c r="Q21" s="49">
        <f t="shared" si="4"/>
        <v>18</v>
      </c>
      <c r="R21" s="49">
        <f t="shared" si="4"/>
        <v>13</v>
      </c>
      <c r="S21" s="49">
        <f t="shared" si="4"/>
        <v>26</v>
      </c>
      <c r="T21" s="49">
        <f t="shared" si="4"/>
        <v>0</v>
      </c>
      <c r="U21" s="49">
        <f t="shared" si="4"/>
        <v>4</v>
      </c>
    </row>
    <row r="22" spans="1:21" ht="15.75" hidden="1" thickBot="1" x14ac:dyDescent="0.3"/>
    <row r="23" spans="1:21" ht="14.25" customHeight="1" thickBot="1" x14ac:dyDescent="0.3">
      <c r="A23" s="53" t="s">
        <v>16</v>
      </c>
      <c r="B23" s="53" t="s">
        <v>16</v>
      </c>
      <c r="C23" s="51" t="s">
        <v>67</v>
      </c>
      <c r="D23" s="51"/>
      <c r="E23" s="51" t="s">
        <v>68</v>
      </c>
      <c r="F23" s="37"/>
      <c r="G23" s="51" t="s">
        <v>69</v>
      </c>
      <c r="I23" s="51" t="s">
        <v>9</v>
      </c>
      <c r="K23" s="51" t="s">
        <v>10</v>
      </c>
      <c r="M23" s="51" t="s">
        <v>11</v>
      </c>
      <c r="O23" s="52" t="s">
        <v>12</v>
      </c>
      <c r="Q23" s="51" t="s">
        <v>94</v>
      </c>
      <c r="S23" s="52" t="s">
        <v>95</v>
      </c>
      <c r="U23" s="51" t="s">
        <v>96</v>
      </c>
    </row>
    <row r="24" spans="1:21" ht="14.25" customHeight="1" thickBot="1" x14ac:dyDescent="0.3">
      <c r="B24" s="54" t="s">
        <v>85</v>
      </c>
      <c r="C24" s="55" t="s">
        <v>126</v>
      </c>
      <c r="D24" s="55"/>
      <c r="E24" s="55" t="s">
        <v>106</v>
      </c>
      <c r="F24" s="119"/>
      <c r="G24" s="55" t="s">
        <v>104</v>
      </c>
      <c r="I24" s="55" t="s">
        <v>81</v>
      </c>
      <c r="K24" s="55" t="s">
        <v>4</v>
      </c>
      <c r="M24" s="55" t="s">
        <v>3</v>
      </c>
      <c r="O24" s="55" t="s">
        <v>2</v>
      </c>
      <c r="Q24" s="55" t="s">
        <v>1</v>
      </c>
      <c r="S24" s="55" t="s">
        <v>0</v>
      </c>
      <c r="U24" s="55" t="s">
        <v>13</v>
      </c>
    </row>
    <row r="25" spans="1:21" ht="14.25" customHeight="1" x14ac:dyDescent="0.25">
      <c r="B25" s="41" t="s">
        <v>87</v>
      </c>
      <c r="C25" s="42">
        <v>38</v>
      </c>
      <c r="D25" s="42"/>
      <c r="E25" s="42">
        <v>40</v>
      </c>
      <c r="F25" s="41"/>
      <c r="G25" s="42">
        <v>39</v>
      </c>
      <c r="I25" s="42">
        <v>38</v>
      </c>
      <c r="K25" s="42">
        <v>32</v>
      </c>
      <c r="M25" s="42">
        <v>30</v>
      </c>
      <c r="O25" s="42">
        <v>32</v>
      </c>
      <c r="Q25" s="42">
        <v>28</v>
      </c>
      <c r="S25" s="42">
        <v>33</v>
      </c>
      <c r="U25" s="42">
        <v>27</v>
      </c>
    </row>
    <row r="26" spans="1:21" ht="14.25" customHeight="1" x14ac:dyDescent="0.25">
      <c r="B26" s="43" t="s">
        <v>88</v>
      </c>
      <c r="C26" s="44">
        <v>8</v>
      </c>
      <c r="D26" s="44"/>
      <c r="E26" s="44">
        <v>19</v>
      </c>
      <c r="F26" s="43"/>
      <c r="G26" s="44">
        <v>12</v>
      </c>
      <c r="I26" s="44">
        <v>10</v>
      </c>
      <c r="K26" s="44">
        <v>15</v>
      </c>
      <c r="M26" s="44">
        <v>6</v>
      </c>
      <c r="O26" s="44">
        <v>11</v>
      </c>
      <c r="Q26" s="44">
        <v>10</v>
      </c>
      <c r="S26" s="44">
        <v>4</v>
      </c>
      <c r="U26" s="44">
        <v>9</v>
      </c>
    </row>
    <row r="27" spans="1:21" ht="14.25" customHeight="1" x14ac:dyDescent="0.25">
      <c r="B27" s="45" t="s">
        <v>89</v>
      </c>
      <c r="C27" s="44">
        <v>7</v>
      </c>
      <c r="D27" s="44"/>
      <c r="E27" s="44">
        <v>11</v>
      </c>
      <c r="F27" s="43"/>
      <c r="G27" s="44">
        <v>4</v>
      </c>
      <c r="I27" s="44">
        <v>7</v>
      </c>
      <c r="K27" s="44">
        <v>6</v>
      </c>
      <c r="M27" s="44">
        <v>4</v>
      </c>
      <c r="O27" s="46">
        <v>1</v>
      </c>
      <c r="Q27" s="44">
        <v>2</v>
      </c>
      <c r="S27" s="46">
        <v>1</v>
      </c>
      <c r="U27" s="44">
        <v>4</v>
      </c>
    </row>
    <row r="28" spans="1:21" ht="14.25" customHeight="1" x14ac:dyDescent="0.25">
      <c r="B28" s="45" t="s">
        <v>90</v>
      </c>
      <c r="C28" s="44">
        <v>19</v>
      </c>
      <c r="D28" s="44"/>
      <c r="E28" s="44">
        <v>24</v>
      </c>
      <c r="F28" s="43"/>
      <c r="G28" s="44">
        <v>18</v>
      </c>
      <c r="I28" s="44">
        <v>12</v>
      </c>
      <c r="K28" s="44">
        <v>19</v>
      </c>
      <c r="M28" s="44">
        <v>6</v>
      </c>
      <c r="O28" s="47">
        <v>15</v>
      </c>
      <c r="Q28" s="44">
        <v>16</v>
      </c>
      <c r="S28" s="47">
        <v>13</v>
      </c>
      <c r="U28" s="44">
        <v>12</v>
      </c>
    </row>
    <row r="29" spans="1:21" ht="14.25" customHeight="1" x14ac:dyDescent="0.25">
      <c r="B29" s="45" t="s">
        <v>91</v>
      </c>
      <c r="C29" s="44">
        <v>16</v>
      </c>
      <c r="D29" s="44"/>
      <c r="E29" s="44">
        <v>15</v>
      </c>
      <c r="F29" s="43"/>
      <c r="G29" s="44">
        <v>20</v>
      </c>
      <c r="I29" s="44">
        <v>16</v>
      </c>
      <c r="K29" s="44">
        <v>15</v>
      </c>
      <c r="M29" s="44">
        <v>18</v>
      </c>
      <c r="O29" s="46">
        <v>18</v>
      </c>
      <c r="Q29" s="44">
        <v>15</v>
      </c>
      <c r="S29" s="46">
        <v>23</v>
      </c>
      <c r="U29" s="44">
        <v>16</v>
      </c>
    </row>
    <row r="30" spans="1:21" ht="14.25" customHeight="1" x14ac:dyDescent="0.25">
      <c r="B30" s="45" t="s">
        <v>92</v>
      </c>
      <c r="C30" s="44">
        <v>14</v>
      </c>
      <c r="D30" s="44"/>
      <c r="E30" s="44">
        <v>2</v>
      </c>
      <c r="F30" s="43"/>
      <c r="G30" s="44">
        <v>2</v>
      </c>
      <c r="I30" s="44">
        <v>3</v>
      </c>
      <c r="K30" s="44">
        <v>0</v>
      </c>
      <c r="M30" s="44">
        <v>1</v>
      </c>
      <c r="O30" s="46">
        <v>0</v>
      </c>
      <c r="Q30" s="44">
        <v>0</v>
      </c>
      <c r="S30" s="46">
        <v>0</v>
      </c>
      <c r="U30" s="44">
        <v>0</v>
      </c>
    </row>
    <row r="31" spans="1:21" ht="14.25" customHeight="1" thickBot="1" x14ac:dyDescent="0.3">
      <c r="B31" s="48" t="s">
        <v>93</v>
      </c>
      <c r="C31" s="49">
        <v>0</v>
      </c>
      <c r="D31" s="49"/>
      <c r="E31" s="49">
        <v>4</v>
      </c>
      <c r="F31" s="48"/>
      <c r="G31" s="49">
        <v>5</v>
      </c>
      <c r="I31" s="49">
        <v>9</v>
      </c>
      <c r="K31" s="49">
        <v>2</v>
      </c>
      <c r="M31" s="49">
        <v>5</v>
      </c>
      <c r="O31" s="49">
        <v>3</v>
      </c>
      <c r="Q31" s="49">
        <v>3</v>
      </c>
      <c r="S31" s="49">
        <v>6</v>
      </c>
      <c r="U31" s="49">
        <v>2</v>
      </c>
    </row>
    <row r="32" spans="1:21" ht="14.25" hidden="1" customHeight="1" thickBot="1" x14ac:dyDescent="0.3"/>
    <row r="33" spans="1:21" ht="14.25" customHeight="1" thickBot="1" x14ac:dyDescent="0.3">
      <c r="A33" s="53" t="s">
        <v>17</v>
      </c>
      <c r="B33" s="53" t="s">
        <v>127</v>
      </c>
      <c r="C33" s="51" t="s">
        <v>67</v>
      </c>
      <c r="D33" s="51"/>
      <c r="E33" s="51" t="s">
        <v>68</v>
      </c>
      <c r="F33" s="37"/>
      <c r="G33" s="51" t="s">
        <v>69</v>
      </c>
      <c r="I33" s="51" t="s">
        <v>9</v>
      </c>
      <c r="K33" s="51" t="s">
        <v>10</v>
      </c>
      <c r="M33" s="51" t="s">
        <v>11</v>
      </c>
      <c r="O33" s="51" t="s">
        <v>12</v>
      </c>
      <c r="Q33" s="51" t="s">
        <v>94</v>
      </c>
      <c r="S33" s="51" t="s">
        <v>95</v>
      </c>
      <c r="U33" s="51" t="s">
        <v>96</v>
      </c>
    </row>
    <row r="34" spans="1:21" ht="14.25" customHeight="1" thickBot="1" x14ac:dyDescent="0.3">
      <c r="B34" s="54" t="s">
        <v>85</v>
      </c>
      <c r="C34" s="55" t="s">
        <v>126</v>
      </c>
      <c r="D34" s="55"/>
      <c r="E34" s="55" t="s">
        <v>106</v>
      </c>
      <c r="F34" s="119"/>
      <c r="G34" s="55" t="s">
        <v>104</v>
      </c>
      <c r="I34" s="55" t="s">
        <v>81</v>
      </c>
      <c r="K34" s="55" t="s">
        <v>4</v>
      </c>
      <c r="M34" s="55" t="s">
        <v>3</v>
      </c>
      <c r="O34" s="55" t="s">
        <v>2</v>
      </c>
      <c r="Q34" s="55" t="s">
        <v>1</v>
      </c>
      <c r="S34" s="55" t="s">
        <v>0</v>
      </c>
      <c r="U34" s="55" t="s">
        <v>13</v>
      </c>
    </row>
    <row r="35" spans="1:21" ht="14.25" customHeight="1" x14ac:dyDescent="0.25">
      <c r="B35" s="41" t="s">
        <v>87</v>
      </c>
      <c r="C35" s="56">
        <v>38</v>
      </c>
      <c r="D35" s="56"/>
      <c r="E35" s="56">
        <v>37</v>
      </c>
      <c r="F35" s="41"/>
      <c r="G35" s="56">
        <v>38</v>
      </c>
      <c r="I35" s="56">
        <v>40</v>
      </c>
      <c r="K35" s="56">
        <v>39</v>
      </c>
      <c r="M35" s="56">
        <v>35</v>
      </c>
      <c r="O35" s="56">
        <v>36</v>
      </c>
      <c r="Q35" s="56">
        <v>39</v>
      </c>
      <c r="S35" s="56">
        <v>38</v>
      </c>
      <c r="U35" s="56">
        <v>35</v>
      </c>
    </row>
    <row r="36" spans="1:21" ht="14.25" customHeight="1" x14ac:dyDescent="0.25">
      <c r="B36" s="43" t="s">
        <v>88</v>
      </c>
      <c r="C36" s="57">
        <v>16</v>
      </c>
      <c r="D36" s="57"/>
      <c r="E36" s="57">
        <v>10</v>
      </c>
      <c r="F36" s="43"/>
      <c r="G36" s="57">
        <v>13</v>
      </c>
      <c r="I36" s="57">
        <v>17</v>
      </c>
      <c r="K36" s="57">
        <v>19</v>
      </c>
      <c r="M36" s="57">
        <v>18</v>
      </c>
      <c r="O36" s="57">
        <v>10</v>
      </c>
      <c r="Q36" s="57">
        <v>18</v>
      </c>
      <c r="S36" s="57">
        <v>15</v>
      </c>
      <c r="U36" s="57">
        <v>8</v>
      </c>
    </row>
    <row r="37" spans="1:21" ht="14.25" customHeight="1" x14ac:dyDescent="0.25">
      <c r="B37" s="45" t="s">
        <v>89</v>
      </c>
      <c r="C37" s="58">
        <v>14</v>
      </c>
      <c r="D37" s="58"/>
      <c r="E37" s="58">
        <v>7</v>
      </c>
      <c r="F37" s="45"/>
      <c r="G37" s="58">
        <v>11</v>
      </c>
      <c r="I37" s="58">
        <v>15</v>
      </c>
      <c r="K37" s="58">
        <v>17</v>
      </c>
      <c r="M37" s="58">
        <v>11</v>
      </c>
      <c r="O37" s="58">
        <v>7</v>
      </c>
      <c r="Q37" s="58">
        <v>11</v>
      </c>
      <c r="S37" s="58">
        <v>3</v>
      </c>
      <c r="U37" s="58">
        <v>3</v>
      </c>
    </row>
    <row r="38" spans="1:21" ht="14.25" customHeight="1" x14ac:dyDescent="0.25">
      <c r="B38" s="45" t="s">
        <v>90</v>
      </c>
      <c r="C38" s="59">
        <v>20</v>
      </c>
      <c r="D38" s="59"/>
      <c r="E38" s="59">
        <v>12</v>
      </c>
      <c r="F38" s="45"/>
      <c r="G38" s="59">
        <v>14</v>
      </c>
      <c r="I38" s="59">
        <v>20</v>
      </c>
      <c r="K38" s="59">
        <v>24</v>
      </c>
      <c r="M38" s="59">
        <v>18</v>
      </c>
      <c r="O38" s="59">
        <v>15</v>
      </c>
      <c r="Q38" s="59">
        <v>20</v>
      </c>
      <c r="S38" s="59">
        <v>19</v>
      </c>
      <c r="U38" s="59">
        <v>12</v>
      </c>
    </row>
    <row r="39" spans="1:21" ht="14.25" customHeight="1" x14ac:dyDescent="0.25">
      <c r="B39" s="45" t="s">
        <v>91</v>
      </c>
      <c r="C39" s="58">
        <v>15</v>
      </c>
      <c r="D39" s="58"/>
      <c r="E39" s="58">
        <v>17</v>
      </c>
      <c r="F39" s="45"/>
      <c r="G39" s="58">
        <v>19</v>
      </c>
      <c r="I39" s="58">
        <v>17</v>
      </c>
      <c r="K39" s="58">
        <v>17</v>
      </c>
      <c r="M39" s="58">
        <v>13</v>
      </c>
      <c r="O39" s="58">
        <v>15</v>
      </c>
      <c r="Q39" s="58">
        <v>15</v>
      </c>
      <c r="S39" s="58">
        <v>16</v>
      </c>
      <c r="U39" s="58">
        <v>25</v>
      </c>
    </row>
    <row r="40" spans="1:21" ht="14.25" customHeight="1" x14ac:dyDescent="0.25">
      <c r="B40" s="45" t="s">
        <v>92</v>
      </c>
      <c r="C40" s="58">
        <v>7</v>
      </c>
      <c r="D40" s="58"/>
      <c r="E40" s="58">
        <v>6</v>
      </c>
      <c r="F40" s="45"/>
      <c r="G40" s="58">
        <v>2</v>
      </c>
      <c r="I40" s="58">
        <v>0</v>
      </c>
      <c r="K40" s="58">
        <v>1</v>
      </c>
      <c r="M40" s="58">
        <v>1</v>
      </c>
      <c r="O40" s="58">
        <v>0</v>
      </c>
      <c r="Q40" s="58">
        <v>0</v>
      </c>
      <c r="S40" s="58">
        <v>0</v>
      </c>
      <c r="U40" s="58">
        <v>0</v>
      </c>
    </row>
    <row r="41" spans="1:21" ht="14.25" customHeight="1" thickBot="1" x14ac:dyDescent="0.3">
      <c r="B41" s="48" t="s">
        <v>93</v>
      </c>
      <c r="C41" s="60">
        <v>0</v>
      </c>
      <c r="D41" s="60"/>
      <c r="E41" s="60">
        <v>4</v>
      </c>
      <c r="F41" s="48"/>
      <c r="G41" s="60">
        <v>4</v>
      </c>
      <c r="I41" s="60">
        <v>6</v>
      </c>
      <c r="K41" s="60">
        <v>2</v>
      </c>
      <c r="M41" s="60">
        <v>3</v>
      </c>
      <c r="O41" s="60">
        <v>11</v>
      </c>
      <c r="Q41" s="60">
        <v>6</v>
      </c>
      <c r="S41" s="60">
        <v>7</v>
      </c>
      <c r="U41" s="60">
        <v>2</v>
      </c>
    </row>
    <row r="42" spans="1:21" ht="14.25" hidden="1" customHeight="1" thickBot="1" x14ac:dyDescent="0.3"/>
    <row r="43" spans="1:21" ht="14.25" customHeight="1" thickBot="1" x14ac:dyDescent="0.3">
      <c r="A43" s="53" t="s">
        <v>18</v>
      </c>
      <c r="B43" s="53" t="s">
        <v>18</v>
      </c>
      <c r="C43" s="52" t="s">
        <v>68</v>
      </c>
      <c r="D43" s="52" t="s">
        <v>3</v>
      </c>
      <c r="E43" s="52" t="s">
        <v>69</v>
      </c>
      <c r="F43" s="52" t="s">
        <v>2</v>
      </c>
      <c r="G43" s="52" t="s">
        <v>9</v>
      </c>
      <c r="H43" s="52" t="s">
        <v>1</v>
      </c>
      <c r="I43" s="52" t="s">
        <v>10</v>
      </c>
      <c r="J43" s="52" t="s">
        <v>0</v>
      </c>
      <c r="K43" s="52" t="s">
        <v>11</v>
      </c>
      <c r="L43" s="52" t="s">
        <v>13</v>
      </c>
      <c r="M43" s="52" t="s">
        <v>12</v>
      </c>
      <c r="N43" s="52" t="s">
        <v>66</v>
      </c>
      <c r="O43" s="52" t="s">
        <v>94</v>
      </c>
      <c r="P43" s="52" t="s">
        <v>97</v>
      </c>
      <c r="Q43" s="52" t="s">
        <v>95</v>
      </c>
      <c r="R43" s="52" t="s">
        <v>98</v>
      </c>
      <c r="S43" s="52" t="s">
        <v>96</v>
      </c>
    </row>
    <row r="44" spans="1:21" ht="14.25" customHeight="1" thickBot="1" x14ac:dyDescent="0.3">
      <c r="B44" s="54" t="s">
        <v>85</v>
      </c>
      <c r="C44" s="55" t="s">
        <v>126</v>
      </c>
      <c r="D44" s="55" t="s">
        <v>108</v>
      </c>
      <c r="E44" s="55" t="s">
        <v>106</v>
      </c>
      <c r="F44" s="55" t="s">
        <v>103</v>
      </c>
      <c r="G44" s="55" t="s">
        <v>104</v>
      </c>
      <c r="H44" s="55" t="s">
        <v>86</v>
      </c>
      <c r="I44" s="55" t="s">
        <v>81</v>
      </c>
      <c r="J44" s="55" t="s">
        <v>67</v>
      </c>
      <c r="K44" s="55" t="s">
        <v>4</v>
      </c>
      <c r="L44" s="55" t="s">
        <v>68</v>
      </c>
      <c r="M44" s="55" t="s">
        <v>3</v>
      </c>
      <c r="N44" s="55" t="s">
        <v>69</v>
      </c>
      <c r="O44" s="55" t="s">
        <v>2</v>
      </c>
      <c r="P44" s="55" t="s">
        <v>9</v>
      </c>
      <c r="Q44" s="55" t="s">
        <v>1</v>
      </c>
      <c r="R44" s="55" t="s">
        <v>10</v>
      </c>
      <c r="S44" s="55" t="s">
        <v>0</v>
      </c>
    </row>
    <row r="45" spans="1:21" ht="14.25" customHeight="1" x14ac:dyDescent="0.25">
      <c r="B45" s="41" t="s">
        <v>87</v>
      </c>
      <c r="C45" s="42">
        <v>45</v>
      </c>
      <c r="D45" s="42">
        <v>42</v>
      </c>
      <c r="E45" s="42">
        <v>45</v>
      </c>
      <c r="F45" s="42">
        <v>43</v>
      </c>
      <c r="G45" s="42">
        <v>46</v>
      </c>
      <c r="H45" s="42">
        <v>43</v>
      </c>
      <c r="I45" s="42">
        <v>45</v>
      </c>
      <c r="J45" s="42">
        <v>47</v>
      </c>
      <c r="K45" s="42">
        <v>45</v>
      </c>
      <c r="L45" s="42">
        <v>46</v>
      </c>
      <c r="M45" s="42">
        <v>42</v>
      </c>
      <c r="N45" s="42">
        <v>42</v>
      </c>
      <c r="O45" s="42">
        <v>41</v>
      </c>
      <c r="P45" s="42">
        <v>39</v>
      </c>
      <c r="Q45" s="42">
        <v>41</v>
      </c>
      <c r="R45" s="42">
        <v>38</v>
      </c>
      <c r="S45" s="42">
        <v>49</v>
      </c>
    </row>
    <row r="46" spans="1:21" ht="14.25" customHeight="1" x14ac:dyDescent="0.25">
      <c r="B46" s="43" t="s">
        <v>88</v>
      </c>
      <c r="C46" s="44">
        <v>26</v>
      </c>
      <c r="D46" s="44">
        <v>9</v>
      </c>
      <c r="E46" s="44">
        <v>20</v>
      </c>
      <c r="F46" s="44">
        <v>16</v>
      </c>
      <c r="G46" s="44">
        <v>21</v>
      </c>
      <c r="H46" s="44">
        <v>9</v>
      </c>
      <c r="I46" s="44">
        <v>17</v>
      </c>
      <c r="J46" s="44">
        <v>11</v>
      </c>
      <c r="K46" s="44">
        <v>29</v>
      </c>
      <c r="L46" s="44">
        <v>15</v>
      </c>
      <c r="M46" s="44">
        <v>17</v>
      </c>
      <c r="N46" s="44">
        <v>11</v>
      </c>
      <c r="O46" s="44">
        <v>14</v>
      </c>
      <c r="P46" s="44">
        <v>12</v>
      </c>
      <c r="Q46" s="44">
        <v>22</v>
      </c>
      <c r="R46" s="44">
        <v>10</v>
      </c>
      <c r="S46" s="44">
        <v>19</v>
      </c>
    </row>
    <row r="47" spans="1:21" ht="14.25" customHeight="1" x14ac:dyDescent="0.25">
      <c r="B47" s="45" t="s">
        <v>89</v>
      </c>
      <c r="C47" s="46">
        <v>24</v>
      </c>
      <c r="D47" s="46">
        <v>6</v>
      </c>
      <c r="E47" s="46">
        <v>18</v>
      </c>
      <c r="F47" s="46">
        <v>13</v>
      </c>
      <c r="G47" s="46">
        <v>18</v>
      </c>
      <c r="H47" s="46">
        <v>6</v>
      </c>
      <c r="I47" s="46">
        <v>10</v>
      </c>
      <c r="J47" s="46">
        <v>9</v>
      </c>
      <c r="K47" s="46">
        <v>22</v>
      </c>
      <c r="L47" s="46">
        <v>10</v>
      </c>
      <c r="M47" s="46">
        <v>7</v>
      </c>
      <c r="N47" s="46">
        <v>5</v>
      </c>
      <c r="O47" s="46">
        <v>5</v>
      </c>
      <c r="P47" s="46">
        <v>4</v>
      </c>
      <c r="Q47" s="46">
        <v>11</v>
      </c>
      <c r="R47" s="46">
        <v>4</v>
      </c>
      <c r="S47" s="44">
        <v>13</v>
      </c>
    </row>
    <row r="48" spans="1:21" ht="14.25" customHeight="1" x14ac:dyDescent="0.25">
      <c r="B48" s="45" t="s">
        <v>90</v>
      </c>
      <c r="C48" s="47">
        <v>39</v>
      </c>
      <c r="D48" s="47">
        <v>28</v>
      </c>
      <c r="E48" s="47">
        <v>31</v>
      </c>
      <c r="F48" s="47">
        <v>31</v>
      </c>
      <c r="G48" s="47">
        <v>41</v>
      </c>
      <c r="H48" s="47">
        <v>25</v>
      </c>
      <c r="I48" s="47">
        <v>30</v>
      </c>
      <c r="J48" s="47">
        <v>30</v>
      </c>
      <c r="K48" s="47">
        <v>39</v>
      </c>
      <c r="L48" s="47">
        <v>26</v>
      </c>
      <c r="M48" s="47">
        <v>32</v>
      </c>
      <c r="N48" s="47">
        <v>23</v>
      </c>
      <c r="O48" s="47">
        <v>28</v>
      </c>
      <c r="P48" s="47">
        <v>26</v>
      </c>
      <c r="Q48" s="47">
        <v>30</v>
      </c>
      <c r="R48" s="47">
        <v>30</v>
      </c>
      <c r="S48" s="47">
        <v>40</v>
      </c>
    </row>
    <row r="49" spans="1:21" ht="14.25" customHeight="1" x14ac:dyDescent="0.25">
      <c r="B49" s="45" t="s">
        <v>91</v>
      </c>
      <c r="C49" s="46">
        <v>7</v>
      </c>
      <c r="D49" s="46">
        <v>17</v>
      </c>
      <c r="E49" s="46">
        <v>11</v>
      </c>
      <c r="F49" s="46">
        <v>15</v>
      </c>
      <c r="G49" s="46">
        <v>9</v>
      </c>
      <c r="H49" s="46">
        <v>18</v>
      </c>
      <c r="I49" s="46">
        <v>19</v>
      </c>
      <c r="J49" s="46">
        <v>21</v>
      </c>
      <c r="K49" s="46">
        <v>8</v>
      </c>
      <c r="L49" s="46">
        <v>24</v>
      </c>
      <c r="M49" s="46">
        <v>14</v>
      </c>
      <c r="N49" s="46">
        <v>15</v>
      </c>
      <c r="O49" s="46">
        <v>14</v>
      </c>
      <c r="P49" s="46">
        <v>16</v>
      </c>
      <c r="Q49" s="46">
        <v>10</v>
      </c>
      <c r="R49" s="46">
        <v>14</v>
      </c>
      <c r="S49" s="46">
        <v>16</v>
      </c>
    </row>
    <row r="50" spans="1:21" ht="14.25" customHeight="1" x14ac:dyDescent="0.25">
      <c r="B50" s="45" t="s">
        <v>92</v>
      </c>
      <c r="C50" s="46">
        <v>7</v>
      </c>
      <c r="D50" s="46">
        <v>8</v>
      </c>
      <c r="E50" s="46">
        <v>3</v>
      </c>
      <c r="F50" s="46">
        <v>4</v>
      </c>
      <c r="G50" s="46">
        <v>2</v>
      </c>
      <c r="H50" s="46">
        <v>4</v>
      </c>
      <c r="I50" s="46">
        <v>2</v>
      </c>
      <c r="J50" s="46">
        <v>3</v>
      </c>
      <c r="K50" s="46">
        <v>1</v>
      </c>
      <c r="L50" s="46">
        <v>1</v>
      </c>
      <c r="M50" s="46">
        <v>2</v>
      </c>
      <c r="N50" s="46">
        <v>3</v>
      </c>
      <c r="O50" s="46">
        <v>0</v>
      </c>
      <c r="P50" s="46">
        <v>1</v>
      </c>
      <c r="Q50" s="46">
        <v>0</v>
      </c>
      <c r="R50" s="46">
        <v>1</v>
      </c>
      <c r="S50" s="46">
        <v>1</v>
      </c>
    </row>
    <row r="51" spans="1:21" ht="14.25" customHeight="1" thickBot="1" x14ac:dyDescent="0.3">
      <c r="B51" s="48" t="s">
        <v>93</v>
      </c>
      <c r="C51" s="49">
        <v>5</v>
      </c>
      <c r="D51" s="49">
        <v>8</v>
      </c>
      <c r="E51" s="49">
        <v>11</v>
      </c>
      <c r="F51" s="49">
        <v>8</v>
      </c>
      <c r="G51" s="49">
        <v>14</v>
      </c>
      <c r="H51" s="49">
        <v>12</v>
      </c>
      <c r="I51" s="49">
        <v>7</v>
      </c>
      <c r="J51" s="49">
        <v>12</v>
      </c>
      <c r="K51" s="49">
        <v>7</v>
      </c>
      <c r="L51" s="49">
        <v>6</v>
      </c>
      <c r="M51" s="49">
        <v>9</v>
      </c>
      <c r="N51" s="49">
        <v>13</v>
      </c>
      <c r="O51" s="49">
        <v>13</v>
      </c>
      <c r="P51" s="49">
        <v>10</v>
      </c>
      <c r="Q51" s="49">
        <v>9</v>
      </c>
      <c r="R51" s="49">
        <v>13</v>
      </c>
      <c r="S51" s="49">
        <v>13</v>
      </c>
    </row>
    <row r="52" spans="1:21" ht="14.25" hidden="1" customHeight="1" x14ac:dyDescent="0.3"/>
    <row r="53" spans="1:21" ht="14.25" hidden="1" customHeight="1" thickBot="1" x14ac:dyDescent="0.3"/>
    <row r="54" spans="1:21" ht="14.25" hidden="1" customHeight="1" thickBot="1" x14ac:dyDescent="0.3">
      <c r="A54" s="50" t="s">
        <v>121</v>
      </c>
      <c r="B54" s="37"/>
      <c r="C54" s="38"/>
      <c r="D54" s="38"/>
      <c r="E54" s="38"/>
      <c r="F54" s="38"/>
      <c r="G54" s="38"/>
      <c r="H54" s="38"/>
      <c r="I54" s="38"/>
      <c r="J54" s="38"/>
      <c r="K54" s="38"/>
      <c r="L54" s="38"/>
      <c r="M54" s="38"/>
      <c r="N54" s="38"/>
      <c r="O54" s="38"/>
      <c r="P54" s="38"/>
      <c r="Q54" s="38"/>
      <c r="R54" s="38"/>
      <c r="S54" s="38"/>
      <c r="T54" s="38"/>
      <c r="U54" s="38"/>
    </row>
    <row r="55" spans="1:21" ht="14.25" customHeight="1" thickBot="1" x14ac:dyDescent="0.3">
      <c r="A55" s="50"/>
      <c r="B55" s="39" t="s">
        <v>85</v>
      </c>
      <c r="C55" s="40" t="str">
        <f t="shared" ref="C55:U55" si="5">C$3</f>
        <v>ENE-JUN 17</v>
      </c>
      <c r="D55" s="40" t="str">
        <f t="shared" si="5"/>
        <v>AGO-DIC 16</v>
      </c>
      <c r="E55" s="40" t="str">
        <f t="shared" si="5"/>
        <v>ENE-JUN 16</v>
      </c>
      <c r="F55" s="40" t="str">
        <f t="shared" si="5"/>
        <v>AGO-DIC 15</v>
      </c>
      <c r="G55" s="40" t="str">
        <f t="shared" si="5"/>
        <v>ENE-JUN 15</v>
      </c>
      <c r="H55" s="40" t="str">
        <f t="shared" si="5"/>
        <v>AGO-DIC 14</v>
      </c>
      <c r="I55" s="40" t="str">
        <f t="shared" si="5"/>
        <v>ENE-JUN 14</v>
      </c>
      <c r="J55" s="40" t="str">
        <f t="shared" si="5"/>
        <v>AGO-DIC 13</v>
      </c>
      <c r="K55" s="40" t="str">
        <f t="shared" si="5"/>
        <v>ENE-JUN 13</v>
      </c>
      <c r="L55" s="40" t="str">
        <f t="shared" si="5"/>
        <v>AGO-DIC 12</v>
      </c>
      <c r="M55" s="40" t="str">
        <f t="shared" si="5"/>
        <v>ENE-JUN 12</v>
      </c>
      <c r="N55" s="40" t="str">
        <f t="shared" si="5"/>
        <v>AGO-DIC 11</v>
      </c>
      <c r="O55" s="40" t="str">
        <f t="shared" si="5"/>
        <v>ENE-JUN 11</v>
      </c>
      <c r="P55" s="40" t="str">
        <f t="shared" si="5"/>
        <v>AGO-DIC 10</v>
      </c>
      <c r="Q55" s="40" t="str">
        <f t="shared" si="5"/>
        <v>ENE-JUN 10</v>
      </c>
      <c r="R55" s="40" t="str">
        <f t="shared" si="5"/>
        <v>AGO-DIC 09</v>
      </c>
      <c r="S55" s="40" t="str">
        <f t="shared" si="5"/>
        <v>ENE-JUN 09</v>
      </c>
      <c r="T55" s="40" t="str">
        <f t="shared" si="5"/>
        <v>AGO-DIC 08</v>
      </c>
      <c r="U55" s="40" t="str">
        <f t="shared" si="5"/>
        <v>ENE-JUN 08</v>
      </c>
    </row>
    <row r="56" spans="1:21" ht="14.25" customHeight="1" x14ac:dyDescent="0.25">
      <c r="A56" s="50"/>
      <c r="B56" s="41" t="s">
        <v>87</v>
      </c>
      <c r="C56" s="42">
        <f t="shared" ref="C56:U62" si="6">C66+C76+C86+C96+C106+C116+C126+C136+C146+C156+C166</f>
        <v>266</v>
      </c>
      <c r="D56" s="42">
        <f t="shared" si="6"/>
        <v>387</v>
      </c>
      <c r="E56" s="42">
        <f t="shared" si="6"/>
        <v>285</v>
      </c>
      <c r="F56" s="42">
        <f t="shared" si="6"/>
        <v>388</v>
      </c>
      <c r="G56" s="42">
        <f t="shared" si="6"/>
        <v>294</v>
      </c>
      <c r="H56" s="42">
        <f t="shared" si="6"/>
        <v>367</v>
      </c>
      <c r="I56" s="42">
        <f t="shared" si="6"/>
        <v>270</v>
      </c>
      <c r="J56" s="42">
        <f t="shared" si="6"/>
        <v>316</v>
      </c>
      <c r="K56" s="42">
        <f t="shared" si="6"/>
        <v>331</v>
      </c>
      <c r="L56" s="42">
        <f t="shared" si="6"/>
        <v>183</v>
      </c>
      <c r="M56" s="42">
        <f t="shared" si="6"/>
        <v>401</v>
      </c>
      <c r="N56" s="42">
        <f t="shared" si="6"/>
        <v>195</v>
      </c>
      <c r="O56" s="42">
        <f t="shared" si="6"/>
        <v>404</v>
      </c>
      <c r="P56" s="42">
        <f t="shared" si="6"/>
        <v>238</v>
      </c>
      <c r="Q56" s="42">
        <f t="shared" si="6"/>
        <v>379</v>
      </c>
      <c r="R56" s="42">
        <f t="shared" si="6"/>
        <v>276</v>
      </c>
      <c r="S56" s="42">
        <f t="shared" si="6"/>
        <v>343</v>
      </c>
      <c r="T56" s="42">
        <f t="shared" si="6"/>
        <v>98</v>
      </c>
      <c r="U56" s="42">
        <f t="shared" si="6"/>
        <v>49</v>
      </c>
    </row>
    <row r="57" spans="1:21" ht="14.25" customHeight="1" x14ac:dyDescent="0.25">
      <c r="A57" s="50"/>
      <c r="B57" s="43" t="s">
        <v>88</v>
      </c>
      <c r="C57" s="44">
        <f t="shared" si="6"/>
        <v>91</v>
      </c>
      <c r="D57" s="44">
        <f t="shared" si="6"/>
        <v>118</v>
      </c>
      <c r="E57" s="44">
        <f t="shared" si="6"/>
        <v>83</v>
      </c>
      <c r="F57" s="44">
        <f t="shared" si="6"/>
        <v>134</v>
      </c>
      <c r="G57" s="44">
        <f t="shared" si="6"/>
        <v>73</v>
      </c>
      <c r="H57" s="44">
        <f t="shared" si="6"/>
        <v>146</v>
      </c>
      <c r="I57" s="44">
        <f t="shared" si="6"/>
        <v>76</v>
      </c>
      <c r="J57" s="44">
        <f t="shared" si="6"/>
        <v>83</v>
      </c>
      <c r="K57" s="44">
        <f t="shared" si="6"/>
        <v>98</v>
      </c>
      <c r="L57" s="44">
        <f t="shared" si="6"/>
        <v>73</v>
      </c>
      <c r="M57" s="44">
        <f t="shared" si="6"/>
        <v>109</v>
      </c>
      <c r="N57" s="44">
        <f t="shared" si="6"/>
        <v>72</v>
      </c>
      <c r="O57" s="44">
        <f t="shared" si="6"/>
        <v>99</v>
      </c>
      <c r="P57" s="44">
        <f t="shared" si="6"/>
        <v>80</v>
      </c>
      <c r="Q57" s="44">
        <f t="shared" si="6"/>
        <v>108</v>
      </c>
      <c r="R57" s="44">
        <f t="shared" si="6"/>
        <v>95</v>
      </c>
      <c r="S57" s="44">
        <f t="shared" si="6"/>
        <v>79</v>
      </c>
      <c r="T57" s="44">
        <f t="shared" si="6"/>
        <v>38</v>
      </c>
      <c r="U57" s="44">
        <f t="shared" si="6"/>
        <v>27</v>
      </c>
    </row>
    <row r="58" spans="1:21" ht="14.25" customHeight="1" x14ac:dyDescent="0.25">
      <c r="A58" s="50"/>
      <c r="B58" s="45" t="s">
        <v>89</v>
      </c>
      <c r="C58" s="46">
        <f t="shared" si="6"/>
        <v>86</v>
      </c>
      <c r="D58" s="46">
        <f t="shared" si="6"/>
        <v>108</v>
      </c>
      <c r="E58" s="46">
        <f t="shared" si="6"/>
        <v>76</v>
      </c>
      <c r="F58" s="46">
        <f t="shared" si="6"/>
        <v>109</v>
      </c>
      <c r="G58" s="46">
        <f t="shared" si="6"/>
        <v>72</v>
      </c>
      <c r="H58" s="46">
        <f t="shared" si="6"/>
        <v>130</v>
      </c>
      <c r="I58" s="46">
        <f t="shared" si="6"/>
        <v>70</v>
      </c>
      <c r="J58" s="46">
        <f t="shared" si="6"/>
        <v>68</v>
      </c>
      <c r="K58" s="46">
        <f t="shared" si="6"/>
        <v>91</v>
      </c>
      <c r="L58" s="46">
        <f t="shared" si="6"/>
        <v>60</v>
      </c>
      <c r="M58" s="46">
        <f t="shared" si="6"/>
        <v>98</v>
      </c>
      <c r="N58" s="46">
        <f t="shared" si="6"/>
        <v>51</v>
      </c>
      <c r="O58" s="46">
        <f t="shared" si="6"/>
        <v>56</v>
      </c>
      <c r="P58" s="46">
        <f t="shared" si="6"/>
        <v>63</v>
      </c>
      <c r="Q58" s="46">
        <f t="shared" si="6"/>
        <v>82</v>
      </c>
      <c r="R58" s="46">
        <f t="shared" si="6"/>
        <v>72</v>
      </c>
      <c r="S58" s="46">
        <f t="shared" si="6"/>
        <v>62</v>
      </c>
      <c r="T58" s="46">
        <f t="shared" si="6"/>
        <v>33</v>
      </c>
      <c r="U58" s="44">
        <f t="shared" si="6"/>
        <v>26</v>
      </c>
    </row>
    <row r="59" spans="1:21" ht="14.25" customHeight="1" x14ac:dyDescent="0.25">
      <c r="A59" s="50"/>
      <c r="B59" s="45" t="s">
        <v>90</v>
      </c>
      <c r="C59" s="47">
        <f t="shared" si="6"/>
        <v>136</v>
      </c>
      <c r="D59" s="47">
        <f t="shared" si="6"/>
        <v>177</v>
      </c>
      <c r="E59" s="47">
        <f t="shared" si="6"/>
        <v>130</v>
      </c>
      <c r="F59" s="47">
        <f t="shared" si="6"/>
        <v>215</v>
      </c>
      <c r="G59" s="47">
        <f t="shared" si="6"/>
        <v>130</v>
      </c>
      <c r="H59" s="47">
        <f t="shared" si="6"/>
        <v>221</v>
      </c>
      <c r="I59" s="47">
        <f t="shared" si="6"/>
        <v>142</v>
      </c>
      <c r="J59" s="47">
        <f t="shared" si="6"/>
        <v>138</v>
      </c>
      <c r="K59" s="47">
        <f t="shared" si="6"/>
        <v>157</v>
      </c>
      <c r="L59" s="47">
        <f t="shared" si="6"/>
        <v>102</v>
      </c>
      <c r="M59" s="47">
        <f t="shared" si="6"/>
        <v>177</v>
      </c>
      <c r="N59" s="47">
        <f t="shared" si="6"/>
        <v>109</v>
      </c>
      <c r="O59" s="47">
        <f t="shared" si="6"/>
        <v>146</v>
      </c>
      <c r="P59" s="47">
        <f t="shared" si="6"/>
        <v>128</v>
      </c>
      <c r="Q59" s="47">
        <f t="shared" si="6"/>
        <v>202</v>
      </c>
      <c r="R59" s="47">
        <f t="shared" si="6"/>
        <v>154</v>
      </c>
      <c r="S59" s="47">
        <f t="shared" si="6"/>
        <v>170</v>
      </c>
      <c r="T59" s="47">
        <f t="shared" si="6"/>
        <v>57</v>
      </c>
      <c r="U59" s="44" t="e">
        <f t="shared" si="6"/>
        <v>#VALUE!</v>
      </c>
    </row>
    <row r="60" spans="1:21" ht="14.25" customHeight="1" x14ac:dyDescent="0.25">
      <c r="A60" s="50"/>
      <c r="B60" s="45" t="s">
        <v>91</v>
      </c>
      <c r="C60" s="46">
        <f t="shared" si="6"/>
        <v>122</v>
      </c>
      <c r="D60" s="46">
        <f t="shared" si="6"/>
        <v>167</v>
      </c>
      <c r="E60" s="46">
        <f t="shared" si="6"/>
        <v>155</v>
      </c>
      <c r="F60" s="46">
        <f t="shared" si="6"/>
        <v>178</v>
      </c>
      <c r="G60" s="46">
        <f t="shared" si="6"/>
        <v>166</v>
      </c>
      <c r="H60" s="46">
        <f t="shared" si="6"/>
        <v>145</v>
      </c>
      <c r="I60" s="46">
        <f t="shared" si="6"/>
        <v>152</v>
      </c>
      <c r="J60" s="46">
        <f t="shared" si="6"/>
        <v>163</v>
      </c>
      <c r="K60" s="46">
        <f t="shared" si="6"/>
        <v>181</v>
      </c>
      <c r="L60" s="46">
        <f t="shared" si="6"/>
        <v>72</v>
      </c>
      <c r="M60" s="46">
        <f t="shared" si="6"/>
        <v>225</v>
      </c>
      <c r="N60" s="46">
        <f t="shared" si="6"/>
        <v>84</v>
      </c>
      <c r="O60" s="46">
        <f t="shared" si="6"/>
        <v>260</v>
      </c>
      <c r="P60" s="46">
        <f t="shared" si="6"/>
        <v>116</v>
      </c>
      <c r="Q60" s="46">
        <f t="shared" si="6"/>
        <v>209</v>
      </c>
      <c r="R60" s="46">
        <f t="shared" si="6"/>
        <v>125</v>
      </c>
      <c r="S60" s="46">
        <f t="shared" si="6"/>
        <v>195</v>
      </c>
      <c r="T60" s="46">
        <f t="shared" si="6"/>
        <v>41</v>
      </c>
      <c r="U60" s="44">
        <f t="shared" si="6"/>
        <v>17</v>
      </c>
    </row>
    <row r="61" spans="1:21" ht="14.25" customHeight="1" x14ac:dyDescent="0.25">
      <c r="A61" s="50"/>
      <c r="B61" s="45" t="s">
        <v>92</v>
      </c>
      <c r="C61" s="46">
        <f t="shared" si="6"/>
        <v>51</v>
      </c>
      <c r="D61" s="46">
        <f t="shared" si="6"/>
        <v>64</v>
      </c>
      <c r="E61" s="46">
        <f t="shared" si="6"/>
        <v>17</v>
      </c>
      <c r="F61" s="46">
        <f t="shared" si="6"/>
        <v>21</v>
      </c>
      <c r="G61" s="46">
        <f t="shared" si="6"/>
        <v>7</v>
      </c>
      <c r="H61" s="46">
        <f t="shared" si="6"/>
        <v>13</v>
      </c>
      <c r="I61" s="46">
        <f t="shared" si="6"/>
        <v>2</v>
      </c>
      <c r="J61" s="46">
        <f t="shared" si="6"/>
        <v>8</v>
      </c>
      <c r="K61" s="46">
        <f t="shared" si="6"/>
        <v>1</v>
      </c>
      <c r="L61" s="46">
        <f t="shared" si="6"/>
        <v>1</v>
      </c>
      <c r="M61" s="46">
        <f t="shared" si="6"/>
        <v>1</v>
      </c>
      <c r="N61" s="46">
        <f t="shared" si="6"/>
        <v>4</v>
      </c>
      <c r="O61" s="46">
        <f t="shared" si="6"/>
        <v>0</v>
      </c>
      <c r="P61" s="46">
        <f t="shared" si="6"/>
        <v>3</v>
      </c>
      <c r="Q61" s="46">
        <f t="shared" si="6"/>
        <v>0</v>
      </c>
      <c r="R61" s="46">
        <f t="shared" si="6"/>
        <v>2</v>
      </c>
      <c r="S61" s="46">
        <f t="shared" si="6"/>
        <v>1</v>
      </c>
      <c r="T61" s="46">
        <f t="shared" si="6"/>
        <v>0</v>
      </c>
      <c r="U61" s="44">
        <f t="shared" si="6"/>
        <v>0</v>
      </c>
    </row>
    <row r="62" spans="1:21" ht="14.25" customHeight="1" thickBot="1" x14ac:dyDescent="0.3">
      <c r="A62" s="50"/>
      <c r="B62" s="48" t="s">
        <v>93</v>
      </c>
      <c r="C62" s="49">
        <f t="shared" si="6"/>
        <v>2</v>
      </c>
      <c r="D62" s="49">
        <f t="shared" si="6"/>
        <v>38</v>
      </c>
      <c r="E62" s="49">
        <f t="shared" si="6"/>
        <v>30</v>
      </c>
      <c r="F62" s="49">
        <f t="shared" si="6"/>
        <v>55</v>
      </c>
      <c r="G62" s="49">
        <f t="shared" si="6"/>
        <v>48</v>
      </c>
      <c r="H62" s="49">
        <f t="shared" si="6"/>
        <v>63</v>
      </c>
      <c r="I62" s="49">
        <f t="shared" si="6"/>
        <v>40</v>
      </c>
      <c r="J62" s="49">
        <f t="shared" si="6"/>
        <v>62</v>
      </c>
      <c r="K62" s="49">
        <f t="shared" si="6"/>
        <v>50</v>
      </c>
      <c r="L62" s="49">
        <f t="shared" si="6"/>
        <v>37</v>
      </c>
      <c r="M62" s="49">
        <f t="shared" si="6"/>
        <v>66</v>
      </c>
      <c r="N62" s="49">
        <f t="shared" si="6"/>
        <v>35</v>
      </c>
      <c r="O62" s="49">
        <f t="shared" si="6"/>
        <v>45</v>
      </c>
      <c r="P62" s="49">
        <f t="shared" si="6"/>
        <v>39</v>
      </c>
      <c r="Q62" s="49">
        <f t="shared" si="6"/>
        <v>62</v>
      </c>
      <c r="R62" s="49">
        <f t="shared" si="6"/>
        <v>54</v>
      </c>
      <c r="S62" s="49">
        <f t="shared" si="6"/>
        <v>68</v>
      </c>
      <c r="T62" s="49">
        <f t="shared" si="6"/>
        <v>19</v>
      </c>
      <c r="U62" s="49">
        <f t="shared" si="6"/>
        <v>5</v>
      </c>
    </row>
    <row r="63" spans="1:21" ht="14.25" hidden="1" customHeight="1" thickBot="1" x14ac:dyDescent="0.3">
      <c r="A63" s="50"/>
    </row>
    <row r="64" spans="1:21" ht="14.25" customHeight="1" thickBot="1" x14ac:dyDescent="0.3">
      <c r="A64" s="53" t="s">
        <v>19</v>
      </c>
      <c r="B64" s="53" t="s">
        <v>19</v>
      </c>
      <c r="C64" s="52" t="s">
        <v>4</v>
      </c>
      <c r="D64" s="52" t="s">
        <v>68</v>
      </c>
      <c r="E64" s="52" t="s">
        <v>3</v>
      </c>
      <c r="F64" s="52" t="s">
        <v>69</v>
      </c>
      <c r="G64" s="52" t="s">
        <v>2</v>
      </c>
      <c r="H64" s="52" t="s">
        <v>9</v>
      </c>
      <c r="I64" s="52" t="s">
        <v>1</v>
      </c>
      <c r="J64" s="52" t="s">
        <v>10</v>
      </c>
      <c r="L64" s="52" t="s">
        <v>11</v>
      </c>
      <c r="N64" s="52" t="s">
        <v>12</v>
      </c>
      <c r="P64" s="52" t="s">
        <v>94</v>
      </c>
      <c r="R64" s="52" t="s">
        <v>95</v>
      </c>
      <c r="T64" s="52" t="s">
        <v>96</v>
      </c>
    </row>
    <row r="65" spans="1:20" ht="14.25" customHeight="1" thickBot="1" x14ac:dyDescent="0.3">
      <c r="B65" s="54" t="s">
        <v>85</v>
      </c>
      <c r="C65" s="55" t="s">
        <v>126</v>
      </c>
      <c r="D65" s="55" t="s">
        <v>108</v>
      </c>
      <c r="E65" s="55" t="s">
        <v>106</v>
      </c>
      <c r="F65" s="55" t="s">
        <v>103</v>
      </c>
      <c r="G65" s="55" t="s">
        <v>104</v>
      </c>
      <c r="H65" s="55" t="s">
        <v>86</v>
      </c>
      <c r="I65" s="55" t="s">
        <v>81</v>
      </c>
      <c r="J65" s="55" t="s">
        <v>67</v>
      </c>
      <c r="L65" s="55" t="s">
        <v>68</v>
      </c>
      <c r="N65" s="55" t="s">
        <v>69</v>
      </c>
      <c r="P65" s="55" t="s">
        <v>9</v>
      </c>
      <c r="R65" s="55" t="s">
        <v>10</v>
      </c>
      <c r="T65" s="55" t="s">
        <v>11</v>
      </c>
    </row>
    <row r="66" spans="1:20" ht="14.25" customHeight="1" x14ac:dyDescent="0.25">
      <c r="B66" s="41" t="s">
        <v>87</v>
      </c>
      <c r="C66" s="42">
        <v>46</v>
      </c>
      <c r="D66" s="42">
        <v>50</v>
      </c>
      <c r="E66" s="42">
        <v>44</v>
      </c>
      <c r="F66" s="42">
        <v>49</v>
      </c>
      <c r="G66" s="42">
        <v>37</v>
      </c>
      <c r="H66" s="42">
        <v>50</v>
      </c>
      <c r="I66" s="42">
        <v>47</v>
      </c>
      <c r="J66" s="42">
        <v>46</v>
      </c>
      <c r="L66" s="42">
        <v>49</v>
      </c>
      <c r="N66" s="42">
        <v>50</v>
      </c>
      <c r="P66" s="42">
        <v>49</v>
      </c>
      <c r="R66" s="42">
        <v>51</v>
      </c>
      <c r="T66" s="42">
        <v>49</v>
      </c>
    </row>
    <row r="67" spans="1:20" ht="14.25" customHeight="1" x14ac:dyDescent="0.25">
      <c r="B67" s="43" t="s">
        <v>88</v>
      </c>
      <c r="C67" s="44">
        <v>12</v>
      </c>
      <c r="D67" s="44">
        <v>17</v>
      </c>
      <c r="E67" s="44">
        <v>10</v>
      </c>
      <c r="F67" s="44">
        <v>22</v>
      </c>
      <c r="G67" s="44">
        <v>4</v>
      </c>
      <c r="H67" s="44">
        <v>22</v>
      </c>
      <c r="I67" s="44">
        <v>16</v>
      </c>
      <c r="J67" s="44">
        <v>24</v>
      </c>
      <c r="L67" s="44">
        <v>22</v>
      </c>
      <c r="N67" s="44">
        <v>14</v>
      </c>
      <c r="P67" s="44">
        <v>16</v>
      </c>
      <c r="R67" s="44">
        <v>25</v>
      </c>
      <c r="T67" s="44">
        <v>25</v>
      </c>
    </row>
    <row r="68" spans="1:20" ht="14.25" customHeight="1" x14ac:dyDescent="0.25">
      <c r="B68" s="45" t="s">
        <v>89</v>
      </c>
      <c r="C68" s="44">
        <v>11</v>
      </c>
      <c r="D68" s="44">
        <v>16</v>
      </c>
      <c r="E68" s="44">
        <v>8</v>
      </c>
      <c r="F68" s="44">
        <v>16</v>
      </c>
      <c r="G68" s="44">
        <v>4</v>
      </c>
      <c r="H68" s="44">
        <v>18</v>
      </c>
      <c r="I68" s="46">
        <v>14</v>
      </c>
      <c r="J68" s="46">
        <v>22</v>
      </c>
      <c r="L68" s="46">
        <v>21</v>
      </c>
      <c r="N68" s="46">
        <v>14</v>
      </c>
      <c r="P68" s="46">
        <v>14</v>
      </c>
      <c r="R68" s="46">
        <v>23</v>
      </c>
      <c r="T68" s="46">
        <v>22</v>
      </c>
    </row>
    <row r="69" spans="1:20" ht="14.25" customHeight="1" x14ac:dyDescent="0.25">
      <c r="B69" s="45" t="s">
        <v>90</v>
      </c>
      <c r="C69" s="44">
        <v>20</v>
      </c>
      <c r="D69" s="44">
        <v>27</v>
      </c>
      <c r="E69" s="44">
        <v>20</v>
      </c>
      <c r="F69" s="44">
        <v>35</v>
      </c>
      <c r="G69" s="44">
        <v>7</v>
      </c>
      <c r="H69" s="44">
        <v>33</v>
      </c>
      <c r="I69" s="47">
        <v>25</v>
      </c>
      <c r="J69" s="47">
        <v>31</v>
      </c>
      <c r="L69" s="47">
        <v>29</v>
      </c>
      <c r="N69" s="47">
        <v>25</v>
      </c>
      <c r="P69" s="47">
        <v>22</v>
      </c>
      <c r="R69" s="47">
        <v>33</v>
      </c>
      <c r="T69" s="47">
        <v>33</v>
      </c>
    </row>
    <row r="70" spans="1:20" ht="14.25" customHeight="1" x14ac:dyDescent="0.25">
      <c r="B70" s="45" t="s">
        <v>91</v>
      </c>
      <c r="C70" s="44">
        <v>26</v>
      </c>
      <c r="D70" s="44">
        <v>19</v>
      </c>
      <c r="E70" s="44">
        <v>20</v>
      </c>
      <c r="F70" s="44">
        <v>9</v>
      </c>
      <c r="G70" s="44">
        <v>21</v>
      </c>
      <c r="H70" s="44">
        <v>16</v>
      </c>
      <c r="I70" s="46">
        <v>25</v>
      </c>
      <c r="J70" s="46">
        <v>14</v>
      </c>
      <c r="L70" s="46">
        <v>20</v>
      </c>
      <c r="N70" s="46">
        <v>21</v>
      </c>
      <c r="P70" s="46">
        <v>23</v>
      </c>
      <c r="R70" s="46">
        <v>15</v>
      </c>
      <c r="T70" s="46">
        <v>15</v>
      </c>
    </row>
    <row r="71" spans="1:20" ht="14.25" customHeight="1" x14ac:dyDescent="0.25">
      <c r="B71" s="45" t="s">
        <v>92</v>
      </c>
      <c r="C71" s="44">
        <v>6</v>
      </c>
      <c r="D71" s="44">
        <v>4</v>
      </c>
      <c r="E71" s="44">
        <v>3</v>
      </c>
      <c r="F71" s="44">
        <v>2</v>
      </c>
      <c r="G71" s="44">
        <v>4</v>
      </c>
      <c r="H71" s="44">
        <v>3</v>
      </c>
      <c r="I71" s="46">
        <v>1</v>
      </c>
      <c r="J71" s="46">
        <v>0</v>
      </c>
      <c r="L71" s="46">
        <v>0</v>
      </c>
      <c r="N71" s="46">
        <v>1</v>
      </c>
      <c r="P71" s="46">
        <v>1</v>
      </c>
      <c r="R71" s="46">
        <v>0</v>
      </c>
      <c r="T71" s="46">
        <v>0</v>
      </c>
    </row>
    <row r="72" spans="1:20" ht="14.25" customHeight="1" thickBot="1" x14ac:dyDescent="0.3">
      <c r="B72" s="48" t="s">
        <v>93</v>
      </c>
      <c r="C72" s="49">
        <v>2</v>
      </c>
      <c r="D72" s="49">
        <v>10</v>
      </c>
      <c r="E72" s="49">
        <v>11</v>
      </c>
      <c r="F72" s="49">
        <v>16</v>
      </c>
      <c r="G72" s="49">
        <v>8</v>
      </c>
      <c r="H72" s="49">
        <v>9</v>
      </c>
      <c r="I72" s="49">
        <v>5</v>
      </c>
      <c r="J72" s="49">
        <v>8</v>
      </c>
      <c r="L72" s="49">
        <v>7</v>
      </c>
      <c r="N72" s="49">
        <v>14</v>
      </c>
      <c r="P72" s="49">
        <v>9</v>
      </c>
      <c r="R72" s="49">
        <v>11</v>
      </c>
      <c r="T72" s="49">
        <v>9</v>
      </c>
    </row>
    <row r="73" spans="1:20" ht="14.25" hidden="1" customHeight="1" thickBot="1" x14ac:dyDescent="0.3"/>
    <row r="74" spans="1:20" ht="14.25" customHeight="1" thickBot="1" x14ac:dyDescent="0.3">
      <c r="A74" s="53" t="s">
        <v>20</v>
      </c>
      <c r="B74" s="53" t="s">
        <v>20</v>
      </c>
      <c r="C74" s="51"/>
      <c r="D74" s="51" t="s">
        <v>68</v>
      </c>
      <c r="E74" s="51"/>
      <c r="F74" s="51" t="s">
        <v>69</v>
      </c>
      <c r="G74" s="51"/>
      <c r="H74" s="51" t="s">
        <v>9</v>
      </c>
      <c r="J74" s="52" t="s">
        <v>10</v>
      </c>
      <c r="L74" s="52" t="s">
        <v>11</v>
      </c>
      <c r="N74" s="52" t="s">
        <v>12</v>
      </c>
      <c r="P74" s="52" t="s">
        <v>94</v>
      </c>
      <c r="R74" s="52" t="s">
        <v>95</v>
      </c>
      <c r="S74" s="61" t="s">
        <v>96</v>
      </c>
    </row>
    <row r="75" spans="1:20" ht="14.25" customHeight="1" thickBot="1" x14ac:dyDescent="0.3">
      <c r="A75" s="53"/>
      <c r="B75" s="54" t="s">
        <v>85</v>
      </c>
      <c r="C75" s="55"/>
      <c r="D75" s="55" t="s">
        <v>108</v>
      </c>
      <c r="E75" s="55"/>
      <c r="F75" s="55" t="s">
        <v>103</v>
      </c>
      <c r="G75" s="55"/>
      <c r="H75" s="55" t="s">
        <v>86</v>
      </c>
      <c r="J75" s="55" t="s">
        <v>67</v>
      </c>
      <c r="L75" s="55" t="s">
        <v>68</v>
      </c>
      <c r="N75" s="55" t="s">
        <v>69</v>
      </c>
      <c r="P75" s="55" t="s">
        <v>9</v>
      </c>
      <c r="R75" s="55" t="s">
        <v>10</v>
      </c>
      <c r="S75" s="62" t="s">
        <v>0</v>
      </c>
    </row>
    <row r="76" spans="1:20" ht="14.25" customHeight="1" x14ac:dyDescent="0.25">
      <c r="B76" s="41" t="s">
        <v>87</v>
      </c>
      <c r="C76" s="42"/>
      <c r="D76" s="42">
        <v>49</v>
      </c>
      <c r="E76" s="42"/>
      <c r="F76" s="42">
        <v>50</v>
      </c>
      <c r="G76" s="42"/>
      <c r="H76" s="42">
        <v>31</v>
      </c>
      <c r="J76" s="42">
        <v>40</v>
      </c>
      <c r="L76" s="42">
        <v>48</v>
      </c>
      <c r="N76" s="42">
        <v>48</v>
      </c>
      <c r="P76" s="42">
        <v>47</v>
      </c>
      <c r="R76" s="42">
        <v>47</v>
      </c>
      <c r="S76" s="56">
        <v>50</v>
      </c>
    </row>
    <row r="77" spans="1:20" ht="14.25" customHeight="1" x14ac:dyDescent="0.25">
      <c r="B77" s="43" t="s">
        <v>88</v>
      </c>
      <c r="C77" s="44"/>
      <c r="D77" s="44">
        <v>14</v>
      </c>
      <c r="E77" s="44"/>
      <c r="F77" s="44">
        <v>15</v>
      </c>
      <c r="G77" s="44"/>
      <c r="H77" s="44">
        <v>8</v>
      </c>
      <c r="J77" s="44">
        <v>10</v>
      </c>
      <c r="L77" s="44">
        <v>15</v>
      </c>
      <c r="N77" s="44">
        <v>11</v>
      </c>
      <c r="P77" s="44">
        <v>12</v>
      </c>
      <c r="R77" s="44">
        <v>16</v>
      </c>
      <c r="S77" s="57">
        <v>14</v>
      </c>
    </row>
    <row r="78" spans="1:20" ht="14.25" customHeight="1" x14ac:dyDescent="0.25">
      <c r="B78" s="45" t="s">
        <v>89</v>
      </c>
      <c r="C78" s="44"/>
      <c r="D78" s="44">
        <v>14</v>
      </c>
      <c r="E78" s="44"/>
      <c r="F78" s="44">
        <v>12</v>
      </c>
      <c r="G78" s="44"/>
      <c r="H78" s="44">
        <v>8</v>
      </c>
      <c r="J78" s="46">
        <v>9</v>
      </c>
      <c r="L78" s="46">
        <v>12</v>
      </c>
      <c r="N78" s="46">
        <v>9</v>
      </c>
      <c r="P78" s="46">
        <v>11</v>
      </c>
      <c r="R78" s="46">
        <v>10</v>
      </c>
      <c r="S78" s="58">
        <v>7</v>
      </c>
    </row>
    <row r="79" spans="1:20" ht="14.25" customHeight="1" x14ac:dyDescent="0.25">
      <c r="B79" s="45" t="s">
        <v>90</v>
      </c>
      <c r="C79" s="44"/>
      <c r="D79" s="44">
        <v>22</v>
      </c>
      <c r="E79" s="44"/>
      <c r="F79" s="44">
        <v>20</v>
      </c>
      <c r="G79" s="44"/>
      <c r="H79" s="44">
        <v>16</v>
      </c>
      <c r="J79" s="47">
        <v>14</v>
      </c>
      <c r="L79" s="47">
        <v>20</v>
      </c>
      <c r="N79" s="47">
        <v>21</v>
      </c>
      <c r="P79" s="47">
        <v>22</v>
      </c>
      <c r="R79" s="47">
        <v>24</v>
      </c>
      <c r="S79" s="59">
        <v>28</v>
      </c>
    </row>
    <row r="80" spans="1:20" ht="14.25" customHeight="1" x14ac:dyDescent="0.25">
      <c r="B80" s="45" t="s">
        <v>91</v>
      </c>
      <c r="C80" s="44"/>
      <c r="D80" s="44">
        <v>18</v>
      </c>
      <c r="E80" s="44"/>
      <c r="F80" s="44">
        <v>29</v>
      </c>
      <c r="G80" s="44"/>
      <c r="H80" s="44">
        <v>16</v>
      </c>
      <c r="J80" s="46">
        <v>27</v>
      </c>
      <c r="L80" s="46">
        <v>23</v>
      </c>
      <c r="N80" s="46">
        <v>25</v>
      </c>
      <c r="P80" s="46">
        <v>23</v>
      </c>
      <c r="R80" s="46">
        <v>20</v>
      </c>
      <c r="S80" s="58">
        <v>25</v>
      </c>
    </row>
    <row r="81" spans="1:19" ht="14.25" customHeight="1" x14ac:dyDescent="0.25">
      <c r="B81" s="45" t="s">
        <v>92</v>
      </c>
      <c r="C81" s="44"/>
      <c r="D81" s="44">
        <v>14</v>
      </c>
      <c r="E81" s="44"/>
      <c r="F81" s="44">
        <v>2</v>
      </c>
      <c r="G81" s="44"/>
      <c r="H81" s="44">
        <v>1</v>
      </c>
      <c r="J81" s="46">
        <v>1</v>
      </c>
      <c r="L81" s="46">
        <v>0</v>
      </c>
      <c r="N81" s="46">
        <v>2</v>
      </c>
      <c r="P81" s="46">
        <v>2</v>
      </c>
      <c r="R81" s="46">
        <v>2</v>
      </c>
      <c r="S81" s="58">
        <v>0</v>
      </c>
    </row>
    <row r="82" spans="1:19" ht="14.25" customHeight="1" thickBot="1" x14ac:dyDescent="0.3">
      <c r="B82" s="48" t="s">
        <v>93</v>
      </c>
      <c r="C82" s="49"/>
      <c r="D82" s="49">
        <v>3</v>
      </c>
      <c r="E82" s="49"/>
      <c r="F82" s="49">
        <v>4</v>
      </c>
      <c r="G82" s="49"/>
      <c r="H82" s="49">
        <v>6</v>
      </c>
      <c r="J82" s="49">
        <v>2</v>
      </c>
      <c r="L82" s="49">
        <v>10</v>
      </c>
      <c r="N82" s="49">
        <v>10</v>
      </c>
      <c r="P82" s="49">
        <v>10</v>
      </c>
      <c r="R82" s="49">
        <v>9</v>
      </c>
      <c r="S82" s="60">
        <v>11</v>
      </c>
    </row>
    <row r="83" spans="1:19" ht="14.25" hidden="1" customHeight="1" thickBot="1" x14ac:dyDescent="0.3"/>
    <row r="84" spans="1:19" ht="14.25" customHeight="1" thickBot="1" x14ac:dyDescent="0.3">
      <c r="A84" s="53" t="s">
        <v>99</v>
      </c>
      <c r="B84" s="53" t="s">
        <v>99</v>
      </c>
      <c r="C84" s="63"/>
      <c r="D84" s="63" t="s">
        <v>68</v>
      </c>
      <c r="E84" s="63"/>
      <c r="F84" s="63" t="s">
        <v>69</v>
      </c>
      <c r="G84" s="63"/>
      <c r="H84" s="63" t="s">
        <v>9</v>
      </c>
    </row>
    <row r="85" spans="1:19" ht="14.25" customHeight="1" thickBot="1" x14ac:dyDescent="0.3">
      <c r="A85" s="53"/>
      <c r="B85" s="54" t="s">
        <v>85</v>
      </c>
      <c r="C85" s="62"/>
      <c r="D85" s="62" t="s">
        <v>108</v>
      </c>
      <c r="E85" s="62"/>
      <c r="F85" s="62" t="s">
        <v>103</v>
      </c>
      <c r="G85" s="62"/>
      <c r="H85" s="62" t="s">
        <v>86</v>
      </c>
    </row>
    <row r="86" spans="1:19" ht="14.25" customHeight="1" x14ac:dyDescent="0.25">
      <c r="B86" s="41" t="s">
        <v>87</v>
      </c>
      <c r="C86" s="56"/>
      <c r="D86" s="56">
        <v>49</v>
      </c>
      <c r="E86" s="56"/>
      <c r="F86" s="56">
        <v>50</v>
      </c>
      <c r="G86" s="56"/>
      <c r="H86" s="56">
        <v>50</v>
      </c>
    </row>
    <row r="87" spans="1:19" ht="14.25" customHeight="1" x14ac:dyDescent="0.25">
      <c r="B87" s="43" t="s">
        <v>88</v>
      </c>
      <c r="C87" s="57"/>
      <c r="D87" s="57">
        <v>17</v>
      </c>
      <c r="E87" s="57"/>
      <c r="F87" s="57">
        <v>19</v>
      </c>
      <c r="G87" s="57"/>
      <c r="H87" s="57">
        <v>34</v>
      </c>
    </row>
    <row r="88" spans="1:19" ht="14.25" customHeight="1" x14ac:dyDescent="0.25">
      <c r="B88" s="45" t="s">
        <v>89</v>
      </c>
      <c r="C88" s="57"/>
      <c r="D88" s="57">
        <v>16</v>
      </c>
      <c r="E88" s="57"/>
      <c r="F88" s="57">
        <v>19</v>
      </c>
      <c r="G88" s="57"/>
      <c r="H88" s="57">
        <v>32</v>
      </c>
    </row>
    <row r="89" spans="1:19" ht="14.25" customHeight="1" x14ac:dyDescent="0.25">
      <c r="B89" s="45" t="s">
        <v>90</v>
      </c>
      <c r="C89" s="57"/>
      <c r="D89" s="57">
        <v>24</v>
      </c>
      <c r="E89" s="57"/>
      <c r="F89" s="57">
        <v>30</v>
      </c>
      <c r="G89" s="57"/>
      <c r="H89" s="57">
        <v>41</v>
      </c>
    </row>
    <row r="90" spans="1:19" ht="14.25" customHeight="1" x14ac:dyDescent="0.25">
      <c r="B90" s="45" t="s">
        <v>91</v>
      </c>
      <c r="C90" s="57"/>
      <c r="D90" s="57">
        <v>18</v>
      </c>
      <c r="E90" s="57"/>
      <c r="F90" s="57">
        <v>21</v>
      </c>
      <c r="G90" s="57"/>
      <c r="H90" s="57">
        <v>13</v>
      </c>
    </row>
    <row r="91" spans="1:19" ht="14.25" customHeight="1" x14ac:dyDescent="0.25">
      <c r="B91" s="45" t="s">
        <v>92</v>
      </c>
      <c r="C91" s="57"/>
      <c r="D91" s="57">
        <v>11</v>
      </c>
      <c r="E91" s="57"/>
      <c r="F91" s="57">
        <v>6</v>
      </c>
      <c r="G91" s="57"/>
      <c r="H91" s="57">
        <v>1</v>
      </c>
    </row>
    <row r="92" spans="1:19" ht="14.25" customHeight="1" thickBot="1" x14ac:dyDescent="0.3">
      <c r="B92" s="48" t="s">
        <v>93</v>
      </c>
      <c r="C92" s="60"/>
      <c r="D92" s="60">
        <v>3</v>
      </c>
      <c r="E92" s="60"/>
      <c r="F92" s="60">
        <v>4</v>
      </c>
      <c r="G92" s="60"/>
      <c r="H92" s="60">
        <v>2</v>
      </c>
    </row>
    <row r="93" spans="1:19" ht="14.25" hidden="1" customHeight="1" thickBot="1" x14ac:dyDescent="0.3"/>
    <row r="94" spans="1:19" ht="14.25" customHeight="1" thickBot="1" x14ac:dyDescent="0.3">
      <c r="A94" s="53" t="s">
        <v>21</v>
      </c>
      <c r="B94" s="53" t="s">
        <v>21</v>
      </c>
      <c r="C94" s="61"/>
      <c r="D94" s="61" t="s">
        <v>68</v>
      </c>
      <c r="E94" s="61"/>
      <c r="F94" s="61" t="s">
        <v>69</v>
      </c>
      <c r="G94" s="61"/>
      <c r="H94" s="61" t="s">
        <v>9</v>
      </c>
      <c r="J94" s="63" t="s">
        <v>10</v>
      </c>
      <c r="L94" s="63" t="s">
        <v>11</v>
      </c>
      <c r="N94" s="63" t="s">
        <v>12</v>
      </c>
      <c r="P94" s="63" t="s">
        <v>94</v>
      </c>
      <c r="R94" s="63" t="s">
        <v>95</v>
      </c>
    </row>
    <row r="95" spans="1:19" ht="14.25" customHeight="1" thickBot="1" x14ac:dyDescent="0.3">
      <c r="A95" s="53"/>
      <c r="B95" s="65" t="s">
        <v>85</v>
      </c>
      <c r="C95" s="62"/>
      <c r="D95" s="62" t="s">
        <v>108</v>
      </c>
      <c r="E95" s="62"/>
      <c r="F95" s="62" t="s">
        <v>103</v>
      </c>
      <c r="G95" s="62"/>
      <c r="H95" s="62" t="s">
        <v>86</v>
      </c>
      <c r="J95" s="62" t="s">
        <v>67</v>
      </c>
      <c r="L95" s="62" t="s">
        <v>68</v>
      </c>
      <c r="N95" s="62" t="s">
        <v>69</v>
      </c>
      <c r="P95" s="62" t="s">
        <v>9</v>
      </c>
      <c r="R95" s="62" t="s">
        <v>10</v>
      </c>
    </row>
    <row r="96" spans="1:19" ht="14.25" customHeight="1" x14ac:dyDescent="0.25">
      <c r="B96" s="66" t="s">
        <v>87</v>
      </c>
      <c r="C96" s="56"/>
      <c r="D96" s="56">
        <v>46</v>
      </c>
      <c r="E96" s="56"/>
      <c r="F96" s="56">
        <v>48</v>
      </c>
      <c r="G96" s="56"/>
      <c r="H96" s="56">
        <v>50</v>
      </c>
      <c r="J96" s="56">
        <v>40</v>
      </c>
      <c r="L96" s="56">
        <v>36</v>
      </c>
      <c r="N96" s="56">
        <v>46</v>
      </c>
      <c r="P96" s="56">
        <v>47</v>
      </c>
      <c r="R96" s="56">
        <v>47</v>
      </c>
    </row>
    <row r="97" spans="1:18" ht="14.25" customHeight="1" x14ac:dyDescent="0.25">
      <c r="B97" s="67" t="s">
        <v>88</v>
      </c>
      <c r="C97" s="57"/>
      <c r="D97" s="57">
        <v>7</v>
      </c>
      <c r="E97" s="57"/>
      <c r="F97" s="57">
        <v>25</v>
      </c>
      <c r="G97" s="57"/>
      <c r="H97" s="57">
        <v>14</v>
      </c>
      <c r="J97" s="57">
        <v>12</v>
      </c>
      <c r="L97" s="57">
        <v>15</v>
      </c>
      <c r="N97" s="57">
        <v>23</v>
      </c>
      <c r="P97" s="57">
        <v>21</v>
      </c>
      <c r="R97" s="57">
        <v>19</v>
      </c>
    </row>
    <row r="98" spans="1:18" ht="14.25" customHeight="1" x14ac:dyDescent="0.25">
      <c r="B98" s="68" t="s">
        <v>89</v>
      </c>
      <c r="C98" s="57"/>
      <c r="D98" s="57">
        <v>5</v>
      </c>
      <c r="E98" s="57"/>
      <c r="F98" s="57">
        <v>17</v>
      </c>
      <c r="G98" s="57"/>
      <c r="H98" s="57">
        <v>9</v>
      </c>
      <c r="J98" s="58">
        <v>3</v>
      </c>
      <c r="L98" s="58">
        <v>7</v>
      </c>
      <c r="N98" s="58">
        <v>14</v>
      </c>
      <c r="P98" s="58">
        <v>16</v>
      </c>
      <c r="R98" s="58">
        <v>8</v>
      </c>
    </row>
    <row r="99" spans="1:18" ht="14.25" customHeight="1" x14ac:dyDescent="0.25">
      <c r="B99" s="68" t="s">
        <v>90</v>
      </c>
      <c r="C99" s="57"/>
      <c r="D99" s="57">
        <v>14</v>
      </c>
      <c r="E99" s="57"/>
      <c r="F99" s="57">
        <v>35</v>
      </c>
      <c r="G99" s="57"/>
      <c r="H99" s="57">
        <v>25</v>
      </c>
      <c r="J99" s="59">
        <v>18</v>
      </c>
      <c r="L99" s="59">
        <v>22</v>
      </c>
      <c r="N99" s="59">
        <v>30</v>
      </c>
      <c r="P99" s="59">
        <v>27</v>
      </c>
      <c r="R99" s="59">
        <v>27</v>
      </c>
    </row>
    <row r="100" spans="1:18" ht="14.25" customHeight="1" x14ac:dyDescent="0.25">
      <c r="B100" s="68" t="s">
        <v>91</v>
      </c>
      <c r="C100" s="57"/>
      <c r="D100" s="57">
        <v>25</v>
      </c>
      <c r="E100" s="57"/>
      <c r="F100" s="57">
        <v>21</v>
      </c>
      <c r="G100" s="57"/>
      <c r="H100" s="57">
        <v>31</v>
      </c>
      <c r="J100" s="58">
        <v>15</v>
      </c>
      <c r="L100" s="58">
        <v>12</v>
      </c>
      <c r="N100" s="58">
        <v>19</v>
      </c>
      <c r="P100" s="58">
        <v>21</v>
      </c>
      <c r="R100" s="58">
        <v>22</v>
      </c>
    </row>
    <row r="101" spans="1:18" ht="14.25" customHeight="1" x14ac:dyDescent="0.25">
      <c r="B101" s="68" t="s">
        <v>92</v>
      </c>
      <c r="C101" s="57"/>
      <c r="D101" s="57">
        <v>11</v>
      </c>
      <c r="E101" s="57"/>
      <c r="F101" s="57">
        <v>1</v>
      </c>
      <c r="G101" s="57"/>
      <c r="H101" s="57">
        <v>2</v>
      </c>
      <c r="J101" s="58">
        <v>1</v>
      </c>
      <c r="L101" s="58">
        <v>1</v>
      </c>
      <c r="N101" s="58">
        <v>1</v>
      </c>
      <c r="P101" s="58">
        <v>0</v>
      </c>
      <c r="R101" s="58">
        <v>0</v>
      </c>
    </row>
    <row r="102" spans="1:18" ht="14.25" customHeight="1" thickBot="1" x14ac:dyDescent="0.3">
      <c r="B102" s="69" t="s">
        <v>93</v>
      </c>
      <c r="C102" s="60"/>
      <c r="D102" s="60">
        <v>3</v>
      </c>
      <c r="E102" s="60"/>
      <c r="F102" s="60">
        <v>1</v>
      </c>
      <c r="G102" s="60"/>
      <c r="H102" s="60">
        <v>3</v>
      </c>
      <c r="J102" s="60">
        <v>12</v>
      </c>
      <c r="L102" s="60">
        <v>8</v>
      </c>
      <c r="N102" s="60">
        <v>3</v>
      </c>
      <c r="P102" s="60">
        <v>5</v>
      </c>
      <c r="R102" s="60">
        <v>6</v>
      </c>
    </row>
    <row r="103" spans="1:18" ht="14.25" hidden="1" customHeight="1" thickBot="1" x14ac:dyDescent="0.3"/>
    <row r="104" spans="1:18" ht="14.25" customHeight="1" thickBot="1" x14ac:dyDescent="0.3">
      <c r="A104" s="53" t="s">
        <v>82</v>
      </c>
      <c r="B104" s="53" t="s">
        <v>82</v>
      </c>
      <c r="C104" s="61" t="s">
        <v>68</v>
      </c>
      <c r="D104" s="61"/>
      <c r="E104" s="61" t="s">
        <v>69</v>
      </c>
      <c r="F104" s="37"/>
      <c r="G104" s="61" t="s">
        <v>9</v>
      </c>
      <c r="I104" s="61" t="s">
        <v>10</v>
      </c>
    </row>
    <row r="105" spans="1:18" ht="14.25" customHeight="1" thickBot="1" x14ac:dyDescent="0.3">
      <c r="A105" s="53"/>
      <c r="B105" s="54" t="s">
        <v>85</v>
      </c>
      <c r="C105" s="62" t="s">
        <v>126</v>
      </c>
      <c r="D105" s="62"/>
      <c r="E105" s="62" t="s">
        <v>106</v>
      </c>
      <c r="F105" s="119"/>
      <c r="G105" s="62" t="s">
        <v>104</v>
      </c>
      <c r="I105" s="62" t="s">
        <v>81</v>
      </c>
    </row>
    <row r="106" spans="1:18" ht="14.25" customHeight="1" x14ac:dyDescent="0.25">
      <c r="B106" s="41" t="s">
        <v>87</v>
      </c>
      <c r="C106" s="56">
        <v>50</v>
      </c>
      <c r="D106" s="56"/>
      <c r="E106" s="56">
        <v>49</v>
      </c>
      <c r="F106" s="41"/>
      <c r="G106" s="56">
        <v>50</v>
      </c>
      <c r="I106" s="56">
        <v>44</v>
      </c>
    </row>
    <row r="107" spans="1:18" ht="14.25" customHeight="1" x14ac:dyDescent="0.25">
      <c r="B107" s="43" t="s">
        <v>88</v>
      </c>
      <c r="C107" s="57">
        <v>30</v>
      </c>
      <c r="D107" s="57"/>
      <c r="E107" s="57">
        <v>19</v>
      </c>
      <c r="F107" s="43"/>
      <c r="G107" s="57">
        <v>11</v>
      </c>
      <c r="I107" s="57">
        <v>18</v>
      </c>
    </row>
    <row r="108" spans="1:18" ht="14.25" customHeight="1" x14ac:dyDescent="0.25">
      <c r="B108" s="45" t="s">
        <v>89</v>
      </c>
      <c r="C108" s="57">
        <v>29</v>
      </c>
      <c r="D108" s="57"/>
      <c r="E108" s="57">
        <v>19</v>
      </c>
      <c r="F108" s="43"/>
      <c r="G108" s="57">
        <v>11</v>
      </c>
      <c r="I108" s="57">
        <v>17</v>
      </c>
    </row>
    <row r="109" spans="1:18" ht="14.25" customHeight="1" x14ac:dyDescent="0.25">
      <c r="B109" s="45" t="s">
        <v>90</v>
      </c>
      <c r="C109" s="57">
        <v>36</v>
      </c>
      <c r="D109" s="57"/>
      <c r="E109" s="57">
        <v>26</v>
      </c>
      <c r="F109" s="43"/>
      <c r="G109" s="57">
        <v>21</v>
      </c>
      <c r="I109" s="57">
        <v>26</v>
      </c>
    </row>
    <row r="110" spans="1:18" ht="14.25" customHeight="1" x14ac:dyDescent="0.25">
      <c r="B110" s="45" t="s">
        <v>91</v>
      </c>
      <c r="C110" s="57">
        <v>14</v>
      </c>
      <c r="D110" s="57"/>
      <c r="E110" s="57">
        <v>23</v>
      </c>
      <c r="F110" s="43"/>
      <c r="G110" s="57">
        <v>29</v>
      </c>
      <c r="I110" s="57">
        <v>19</v>
      </c>
    </row>
    <row r="111" spans="1:18" ht="14.25" customHeight="1" x14ac:dyDescent="0.25">
      <c r="B111" s="45" t="s">
        <v>92</v>
      </c>
      <c r="C111" s="57">
        <v>6</v>
      </c>
      <c r="D111" s="57"/>
      <c r="E111" s="57">
        <v>3</v>
      </c>
      <c r="F111" s="43"/>
      <c r="G111" s="57">
        <v>1</v>
      </c>
      <c r="I111" s="57">
        <v>0</v>
      </c>
    </row>
    <row r="112" spans="1:18" ht="14.25" customHeight="1" thickBot="1" x14ac:dyDescent="0.3">
      <c r="B112" s="48" t="s">
        <v>93</v>
      </c>
      <c r="C112" s="60">
        <v>0</v>
      </c>
      <c r="D112" s="60"/>
      <c r="E112" s="60">
        <v>4</v>
      </c>
      <c r="F112" s="48"/>
      <c r="G112" s="60">
        <v>9</v>
      </c>
      <c r="I112" s="60">
        <v>7</v>
      </c>
    </row>
    <row r="113" spans="1:19" ht="14.25" hidden="1" customHeight="1" thickBot="1" x14ac:dyDescent="0.3"/>
    <row r="114" spans="1:19" ht="14.25" customHeight="1" thickBot="1" x14ac:dyDescent="0.3">
      <c r="A114" s="53" t="s">
        <v>22</v>
      </c>
      <c r="B114" s="53" t="s">
        <v>22</v>
      </c>
      <c r="C114" s="51" t="s">
        <v>68</v>
      </c>
      <c r="D114" s="51"/>
      <c r="E114" s="51" t="s">
        <v>69</v>
      </c>
      <c r="F114" s="64"/>
      <c r="G114" s="51" t="s">
        <v>9</v>
      </c>
      <c r="I114" s="51" t="s">
        <v>10</v>
      </c>
      <c r="K114" s="52" t="s">
        <v>11</v>
      </c>
      <c r="M114" s="52" t="s">
        <v>12</v>
      </c>
      <c r="O114" s="52" t="s">
        <v>94</v>
      </c>
      <c r="Q114" s="52" t="s">
        <v>95</v>
      </c>
    </row>
    <row r="115" spans="1:19" ht="14.25" customHeight="1" thickBot="1" x14ac:dyDescent="0.3">
      <c r="B115" s="70" t="s">
        <v>85</v>
      </c>
      <c r="C115" s="55" t="s">
        <v>126</v>
      </c>
      <c r="D115" s="55"/>
      <c r="E115" s="55" t="s">
        <v>106</v>
      </c>
      <c r="F115" s="120"/>
      <c r="G115" s="55" t="s">
        <v>104</v>
      </c>
      <c r="I115" s="55" t="s">
        <v>81</v>
      </c>
      <c r="K115" s="55" t="s">
        <v>4</v>
      </c>
      <c r="M115" s="55" t="s">
        <v>3</v>
      </c>
      <c r="O115" s="55" t="s">
        <v>2</v>
      </c>
      <c r="Q115" s="55" t="s">
        <v>1</v>
      </c>
    </row>
    <row r="116" spans="1:19" ht="14.25" customHeight="1" x14ac:dyDescent="0.25">
      <c r="B116" s="71" t="s">
        <v>87</v>
      </c>
      <c r="C116" s="42">
        <v>50</v>
      </c>
      <c r="D116" s="42"/>
      <c r="E116" s="42">
        <v>42</v>
      </c>
      <c r="F116" s="71"/>
      <c r="G116" s="42">
        <v>44</v>
      </c>
      <c r="I116" s="42">
        <v>47</v>
      </c>
      <c r="K116" s="42">
        <v>37</v>
      </c>
      <c r="M116" s="42">
        <v>38</v>
      </c>
      <c r="O116" s="42">
        <v>49</v>
      </c>
      <c r="Q116" s="42">
        <v>48</v>
      </c>
    </row>
    <row r="117" spans="1:19" ht="14.25" customHeight="1" x14ac:dyDescent="0.25">
      <c r="B117" s="72" t="s">
        <v>88</v>
      </c>
      <c r="C117" s="44">
        <v>20</v>
      </c>
      <c r="D117" s="44"/>
      <c r="E117" s="44">
        <v>19</v>
      </c>
      <c r="F117" s="72"/>
      <c r="G117" s="44">
        <v>19</v>
      </c>
      <c r="I117" s="44">
        <v>21</v>
      </c>
      <c r="K117" s="44">
        <v>21</v>
      </c>
      <c r="M117" s="44">
        <v>21</v>
      </c>
      <c r="O117" s="44">
        <v>20</v>
      </c>
      <c r="Q117" s="44">
        <v>13</v>
      </c>
    </row>
    <row r="118" spans="1:19" ht="14.25" customHeight="1" x14ac:dyDescent="0.25">
      <c r="B118" s="73" t="s">
        <v>89</v>
      </c>
      <c r="C118" s="46">
        <v>19</v>
      </c>
      <c r="D118" s="46"/>
      <c r="E118" s="46">
        <v>18</v>
      </c>
      <c r="F118" s="73"/>
      <c r="G118" s="46">
        <v>19</v>
      </c>
      <c r="I118" s="46">
        <v>19</v>
      </c>
      <c r="K118" s="46">
        <v>19</v>
      </c>
      <c r="M118" s="46">
        <v>20</v>
      </c>
      <c r="O118" s="46">
        <v>13</v>
      </c>
      <c r="Q118" s="46">
        <v>10</v>
      </c>
    </row>
    <row r="119" spans="1:19" ht="14.25" customHeight="1" x14ac:dyDescent="0.25">
      <c r="B119" s="73" t="s">
        <v>90</v>
      </c>
      <c r="C119" s="47">
        <v>29</v>
      </c>
      <c r="D119" s="47"/>
      <c r="E119" s="47">
        <v>26</v>
      </c>
      <c r="F119" s="73"/>
      <c r="G119" s="47">
        <v>29</v>
      </c>
      <c r="I119" s="47">
        <v>30</v>
      </c>
      <c r="K119" s="47">
        <v>26</v>
      </c>
      <c r="M119" s="47">
        <v>24</v>
      </c>
      <c r="O119" s="47">
        <v>30</v>
      </c>
      <c r="Q119" s="47">
        <v>32</v>
      </c>
    </row>
    <row r="120" spans="1:19" ht="14.25" customHeight="1" x14ac:dyDescent="0.25">
      <c r="B120" s="73" t="s">
        <v>91</v>
      </c>
      <c r="C120" s="46">
        <v>18</v>
      </c>
      <c r="D120" s="46"/>
      <c r="E120" s="46">
        <v>17</v>
      </c>
      <c r="F120" s="73"/>
      <c r="G120" s="46">
        <v>18</v>
      </c>
      <c r="I120" s="46">
        <v>21</v>
      </c>
      <c r="K120" s="46">
        <v>11</v>
      </c>
      <c r="M120" s="46">
        <v>13</v>
      </c>
      <c r="O120" s="46">
        <v>23</v>
      </c>
      <c r="Q120" s="46">
        <v>20</v>
      </c>
    </row>
    <row r="121" spans="1:19" ht="14.25" customHeight="1" x14ac:dyDescent="0.25">
      <c r="B121" s="73" t="s">
        <v>92</v>
      </c>
      <c r="C121" s="46">
        <v>12</v>
      </c>
      <c r="D121" s="46"/>
      <c r="E121" s="46">
        <v>4</v>
      </c>
      <c r="F121" s="73"/>
      <c r="G121" s="46">
        <v>0</v>
      </c>
      <c r="I121" s="46">
        <v>0</v>
      </c>
      <c r="K121" s="46">
        <v>1</v>
      </c>
      <c r="M121" s="46">
        <v>0</v>
      </c>
      <c r="O121" s="46">
        <v>0</v>
      </c>
      <c r="Q121" s="46">
        <v>0</v>
      </c>
    </row>
    <row r="122" spans="1:19" ht="14.25" customHeight="1" thickBot="1" x14ac:dyDescent="0.3">
      <c r="B122" s="74" t="s">
        <v>93</v>
      </c>
      <c r="C122" s="49">
        <v>0</v>
      </c>
      <c r="D122" s="49"/>
      <c r="E122" s="49">
        <v>2</v>
      </c>
      <c r="F122" s="74"/>
      <c r="G122" s="49">
        <v>7</v>
      </c>
      <c r="I122" s="49">
        <v>5</v>
      </c>
      <c r="K122" s="49">
        <v>4</v>
      </c>
      <c r="M122" s="49">
        <v>4</v>
      </c>
      <c r="O122" s="49">
        <v>6</v>
      </c>
      <c r="Q122" s="49">
        <v>15</v>
      </c>
    </row>
    <row r="123" spans="1:19" ht="14.25" hidden="1" customHeight="1" thickBot="1" x14ac:dyDescent="0.3"/>
    <row r="124" spans="1:19" ht="14.25" customHeight="1" thickBot="1" x14ac:dyDescent="0.3">
      <c r="A124" s="53" t="s">
        <v>23</v>
      </c>
      <c r="B124" s="53" t="s">
        <v>23</v>
      </c>
      <c r="C124" s="52"/>
      <c r="D124" s="52" t="s">
        <v>68</v>
      </c>
      <c r="E124" s="52"/>
      <c r="F124" s="52" t="s">
        <v>69</v>
      </c>
      <c r="G124" s="52"/>
      <c r="H124" s="52" t="s">
        <v>9</v>
      </c>
      <c r="J124" s="52" t="s">
        <v>10</v>
      </c>
      <c r="K124" s="52" t="s">
        <v>11</v>
      </c>
      <c r="M124" s="52" t="s">
        <v>12</v>
      </c>
      <c r="O124" s="52" t="s">
        <v>94</v>
      </c>
      <c r="P124" s="52" t="s">
        <v>97</v>
      </c>
      <c r="Q124" s="52" t="s">
        <v>95</v>
      </c>
      <c r="R124" s="52" t="s">
        <v>98</v>
      </c>
      <c r="S124" s="63" t="s">
        <v>96</v>
      </c>
    </row>
    <row r="125" spans="1:19" ht="14.25" customHeight="1" thickBot="1" x14ac:dyDescent="0.3">
      <c r="B125" s="70" t="s">
        <v>85</v>
      </c>
      <c r="C125" s="55"/>
      <c r="D125" s="55" t="s">
        <v>108</v>
      </c>
      <c r="E125" s="55"/>
      <c r="F125" s="55" t="s">
        <v>103</v>
      </c>
      <c r="G125" s="55"/>
      <c r="H125" s="55" t="s">
        <v>86</v>
      </c>
      <c r="J125" s="55" t="s">
        <v>67</v>
      </c>
      <c r="K125" s="55" t="s">
        <v>4</v>
      </c>
      <c r="M125" s="55" t="s">
        <v>3</v>
      </c>
      <c r="O125" s="55" t="s">
        <v>2</v>
      </c>
      <c r="P125" s="55" t="s">
        <v>9</v>
      </c>
      <c r="Q125" s="55" t="s">
        <v>1</v>
      </c>
      <c r="R125" s="55" t="s">
        <v>10</v>
      </c>
      <c r="S125" s="62" t="s">
        <v>0</v>
      </c>
    </row>
    <row r="126" spans="1:19" ht="14.25" customHeight="1" x14ac:dyDescent="0.25">
      <c r="B126" s="71" t="s">
        <v>87</v>
      </c>
      <c r="C126" s="42"/>
      <c r="D126" s="42">
        <v>143</v>
      </c>
      <c r="E126" s="42"/>
      <c r="F126" s="42">
        <v>142</v>
      </c>
      <c r="G126" s="42"/>
      <c r="H126" s="42">
        <v>137</v>
      </c>
      <c r="J126" s="42">
        <v>139</v>
      </c>
      <c r="K126" s="42">
        <v>140</v>
      </c>
      <c r="M126" s="42">
        <v>146</v>
      </c>
      <c r="O126" s="42">
        <v>137</v>
      </c>
      <c r="P126" s="42">
        <v>46</v>
      </c>
      <c r="Q126" s="42">
        <v>93</v>
      </c>
      <c r="R126" s="42">
        <v>50</v>
      </c>
      <c r="S126" s="56">
        <v>95</v>
      </c>
    </row>
    <row r="127" spans="1:19" ht="14.25" customHeight="1" x14ac:dyDescent="0.25">
      <c r="B127" s="72" t="s">
        <v>88</v>
      </c>
      <c r="C127" s="44"/>
      <c r="D127" s="44">
        <v>40</v>
      </c>
      <c r="E127" s="44"/>
      <c r="F127" s="44">
        <v>30</v>
      </c>
      <c r="G127" s="44"/>
      <c r="H127" s="44">
        <v>46</v>
      </c>
      <c r="J127" s="44">
        <v>17</v>
      </c>
      <c r="K127" s="44">
        <v>40</v>
      </c>
      <c r="M127" s="44">
        <v>49</v>
      </c>
      <c r="O127" s="44">
        <v>30</v>
      </c>
      <c r="P127" s="44">
        <v>8</v>
      </c>
      <c r="Q127" s="44">
        <v>25</v>
      </c>
      <c r="R127" s="44">
        <v>7</v>
      </c>
      <c r="S127" s="57">
        <v>28</v>
      </c>
    </row>
    <row r="128" spans="1:19" ht="14.25" customHeight="1" x14ac:dyDescent="0.25">
      <c r="B128" s="73" t="s">
        <v>89</v>
      </c>
      <c r="C128" s="44"/>
      <c r="D128" s="44">
        <v>36</v>
      </c>
      <c r="E128" s="44"/>
      <c r="F128" s="44">
        <v>26</v>
      </c>
      <c r="G128" s="44"/>
      <c r="H128" s="44">
        <v>43</v>
      </c>
      <c r="J128" s="46">
        <v>15</v>
      </c>
      <c r="K128" s="46">
        <v>36</v>
      </c>
      <c r="M128" s="46">
        <v>44</v>
      </c>
      <c r="O128" s="46">
        <v>19</v>
      </c>
      <c r="P128" s="46">
        <v>8</v>
      </c>
      <c r="Q128" s="46">
        <v>23</v>
      </c>
      <c r="R128" s="46">
        <v>7</v>
      </c>
      <c r="S128" s="58">
        <v>28</v>
      </c>
    </row>
    <row r="129" spans="1:21" ht="14.25" customHeight="1" x14ac:dyDescent="0.25">
      <c r="B129" s="73" t="s">
        <v>90</v>
      </c>
      <c r="C129" s="44"/>
      <c r="D129" s="44">
        <v>56</v>
      </c>
      <c r="E129" s="44"/>
      <c r="F129" s="44">
        <v>63</v>
      </c>
      <c r="G129" s="44"/>
      <c r="H129" s="44">
        <v>78</v>
      </c>
      <c r="J129" s="47">
        <v>41</v>
      </c>
      <c r="K129" s="47">
        <v>75</v>
      </c>
      <c r="M129" s="47">
        <v>70</v>
      </c>
      <c r="O129" s="47">
        <v>43</v>
      </c>
      <c r="P129" s="47">
        <v>27</v>
      </c>
      <c r="Q129" s="47">
        <v>54</v>
      </c>
      <c r="R129" s="47">
        <v>27</v>
      </c>
      <c r="S129" s="59">
        <v>58</v>
      </c>
    </row>
    <row r="130" spans="1:21" ht="14.25" customHeight="1" x14ac:dyDescent="0.25">
      <c r="B130" s="73" t="s">
        <v>91</v>
      </c>
      <c r="C130" s="44"/>
      <c r="D130" s="44">
        <v>69</v>
      </c>
      <c r="E130" s="44"/>
      <c r="F130" s="44">
        <v>75</v>
      </c>
      <c r="G130" s="44"/>
      <c r="H130" s="44">
        <v>52</v>
      </c>
      <c r="J130" s="46">
        <v>92</v>
      </c>
      <c r="K130" s="46">
        <v>75</v>
      </c>
      <c r="M130" s="46">
        <v>76</v>
      </c>
      <c r="O130" s="46">
        <v>94</v>
      </c>
      <c r="P130" s="46">
        <v>30</v>
      </c>
      <c r="Q130" s="46">
        <v>50</v>
      </c>
      <c r="R130" s="46">
        <v>30</v>
      </c>
      <c r="S130" s="58">
        <v>43</v>
      </c>
    </row>
    <row r="131" spans="1:21" ht="14.25" customHeight="1" x14ac:dyDescent="0.25">
      <c r="B131" s="73" t="s">
        <v>92</v>
      </c>
      <c r="C131" s="44"/>
      <c r="D131" s="44">
        <v>21</v>
      </c>
      <c r="E131" s="44"/>
      <c r="F131" s="44">
        <v>10</v>
      </c>
      <c r="G131" s="44"/>
      <c r="H131" s="44">
        <v>6</v>
      </c>
      <c r="J131" s="46">
        <v>4</v>
      </c>
      <c r="K131" s="46">
        <v>0</v>
      </c>
      <c r="M131" s="46">
        <v>0</v>
      </c>
      <c r="O131" s="46">
        <v>0</v>
      </c>
      <c r="P131" s="46">
        <v>0</v>
      </c>
      <c r="Q131" s="46">
        <v>0</v>
      </c>
      <c r="R131" s="46">
        <v>0</v>
      </c>
      <c r="S131" s="58">
        <v>1</v>
      </c>
    </row>
    <row r="132" spans="1:21" ht="14.25" customHeight="1" thickBot="1" x14ac:dyDescent="0.3">
      <c r="B132" s="74" t="s">
        <v>93</v>
      </c>
      <c r="C132" s="49"/>
      <c r="D132" s="49">
        <v>13</v>
      </c>
      <c r="E132" s="49"/>
      <c r="F132" s="49">
        <v>27</v>
      </c>
      <c r="G132" s="49"/>
      <c r="H132" s="49">
        <v>33</v>
      </c>
      <c r="J132" s="49">
        <v>26</v>
      </c>
      <c r="K132" s="49">
        <v>25</v>
      </c>
      <c r="M132" s="49">
        <v>21</v>
      </c>
      <c r="O132" s="49">
        <v>13</v>
      </c>
      <c r="P132" s="49">
        <v>8</v>
      </c>
      <c r="Q132" s="49">
        <v>18</v>
      </c>
      <c r="R132" s="49">
        <v>13</v>
      </c>
      <c r="S132" s="60">
        <v>23</v>
      </c>
    </row>
    <row r="133" spans="1:21" ht="14.25" hidden="1" customHeight="1" thickBot="1" x14ac:dyDescent="0.3"/>
    <row r="134" spans="1:21" ht="14.25" customHeight="1" thickBot="1" x14ac:dyDescent="0.3">
      <c r="A134" s="53" t="s">
        <v>24</v>
      </c>
      <c r="B134" s="53" t="s">
        <v>24</v>
      </c>
      <c r="C134" s="52"/>
      <c r="D134" s="52" t="s">
        <v>68</v>
      </c>
      <c r="E134" s="52"/>
      <c r="F134" s="52" t="s">
        <v>69</v>
      </c>
      <c r="G134" s="52"/>
      <c r="H134" s="52" t="s">
        <v>9</v>
      </c>
      <c r="J134" s="52" t="s">
        <v>10</v>
      </c>
      <c r="L134" s="52" t="s">
        <v>11</v>
      </c>
      <c r="N134" s="52" t="s">
        <v>12</v>
      </c>
      <c r="P134" s="52" t="s">
        <v>94</v>
      </c>
      <c r="R134" s="52" t="s">
        <v>95</v>
      </c>
      <c r="T134" s="52" t="s">
        <v>96</v>
      </c>
      <c r="U134" s="63" t="s">
        <v>100</v>
      </c>
    </row>
    <row r="135" spans="1:21" ht="14.25" customHeight="1" thickBot="1" x14ac:dyDescent="0.3">
      <c r="B135" s="54" t="s">
        <v>85</v>
      </c>
      <c r="C135" s="55"/>
      <c r="D135" s="55" t="s">
        <v>108</v>
      </c>
      <c r="E135" s="55"/>
      <c r="F135" s="55" t="s">
        <v>103</v>
      </c>
      <c r="G135" s="55"/>
      <c r="H135" s="55" t="s">
        <v>86</v>
      </c>
      <c r="J135" s="55" t="s">
        <v>67</v>
      </c>
      <c r="L135" s="55" t="s">
        <v>68</v>
      </c>
      <c r="N135" s="55" t="s">
        <v>69</v>
      </c>
      <c r="P135" s="55" t="s">
        <v>9</v>
      </c>
      <c r="R135" s="55" t="s">
        <v>10</v>
      </c>
      <c r="T135" s="55" t="s">
        <v>11</v>
      </c>
      <c r="U135" s="62" t="s">
        <v>13</v>
      </c>
    </row>
    <row r="136" spans="1:21" ht="14.25" customHeight="1" x14ac:dyDescent="0.25">
      <c r="B136" s="41" t="s">
        <v>87</v>
      </c>
      <c r="C136" s="42"/>
      <c r="D136" s="42">
        <v>50</v>
      </c>
      <c r="E136" s="42"/>
      <c r="F136" s="42">
        <v>49</v>
      </c>
      <c r="G136" s="42"/>
      <c r="H136" s="42">
        <v>49</v>
      </c>
      <c r="J136" s="42">
        <v>51</v>
      </c>
      <c r="L136" s="42">
        <v>50</v>
      </c>
      <c r="N136" s="42">
        <v>51</v>
      </c>
      <c r="P136" s="42">
        <v>49</v>
      </c>
      <c r="R136" s="42">
        <v>46</v>
      </c>
      <c r="S136" s="75"/>
      <c r="T136" s="42">
        <v>49</v>
      </c>
      <c r="U136" s="56">
        <v>49</v>
      </c>
    </row>
    <row r="137" spans="1:21" ht="14.25" customHeight="1" x14ac:dyDescent="0.25">
      <c r="B137" s="43" t="s">
        <v>88</v>
      </c>
      <c r="C137" s="44"/>
      <c r="D137" s="44">
        <v>23</v>
      </c>
      <c r="E137" s="44"/>
      <c r="F137" s="44">
        <v>23</v>
      </c>
      <c r="G137" s="44"/>
      <c r="H137" s="44">
        <v>22</v>
      </c>
      <c r="J137" s="44">
        <v>20</v>
      </c>
      <c r="L137" s="44">
        <v>21</v>
      </c>
      <c r="N137" s="44">
        <v>24</v>
      </c>
      <c r="P137" s="44">
        <v>23</v>
      </c>
      <c r="R137" s="44">
        <v>25</v>
      </c>
      <c r="S137" s="75"/>
      <c r="T137" s="44">
        <v>13</v>
      </c>
      <c r="U137" s="57">
        <v>27</v>
      </c>
    </row>
    <row r="138" spans="1:21" ht="14.25" customHeight="1" x14ac:dyDescent="0.25">
      <c r="B138" s="45" t="s">
        <v>89</v>
      </c>
      <c r="C138" s="44"/>
      <c r="D138" s="44">
        <v>21</v>
      </c>
      <c r="E138" s="44"/>
      <c r="F138" s="44">
        <v>19</v>
      </c>
      <c r="G138" s="44"/>
      <c r="H138" s="44">
        <v>20</v>
      </c>
      <c r="J138" s="46">
        <v>19</v>
      </c>
      <c r="L138" s="46">
        <v>20</v>
      </c>
      <c r="N138" s="46">
        <v>14</v>
      </c>
      <c r="P138" s="46">
        <v>14</v>
      </c>
      <c r="R138" s="46">
        <v>21</v>
      </c>
      <c r="S138" s="75"/>
      <c r="T138" s="46">
        <v>11</v>
      </c>
      <c r="U138" s="58">
        <v>26</v>
      </c>
    </row>
    <row r="139" spans="1:21" ht="14.25" customHeight="1" x14ac:dyDescent="0.25">
      <c r="B139" s="45" t="s">
        <v>90</v>
      </c>
      <c r="C139" s="44"/>
      <c r="D139" s="44">
        <v>34</v>
      </c>
      <c r="E139" s="44"/>
      <c r="F139" s="44">
        <v>32</v>
      </c>
      <c r="G139" s="44"/>
      <c r="H139" s="44">
        <v>28</v>
      </c>
      <c r="J139" s="47">
        <v>34</v>
      </c>
      <c r="L139" s="47">
        <v>31</v>
      </c>
      <c r="N139" s="47">
        <v>33</v>
      </c>
      <c r="P139" s="47">
        <v>30</v>
      </c>
      <c r="R139" s="47">
        <v>31</v>
      </c>
      <c r="S139" s="75"/>
      <c r="T139" s="47">
        <v>24</v>
      </c>
      <c r="U139" s="59" t="s">
        <v>101</v>
      </c>
    </row>
    <row r="140" spans="1:21" ht="14.25" customHeight="1" x14ac:dyDescent="0.25">
      <c r="B140" s="45" t="s">
        <v>91</v>
      </c>
      <c r="C140" s="44"/>
      <c r="D140" s="44">
        <v>18</v>
      </c>
      <c r="E140" s="44"/>
      <c r="F140" s="44">
        <v>23</v>
      </c>
      <c r="G140" s="44"/>
      <c r="H140" s="44">
        <v>17</v>
      </c>
      <c r="J140" s="46">
        <v>15</v>
      </c>
      <c r="L140" s="46">
        <v>17</v>
      </c>
      <c r="N140" s="46">
        <v>19</v>
      </c>
      <c r="P140" s="46">
        <v>19</v>
      </c>
      <c r="R140" s="46">
        <v>16</v>
      </c>
      <c r="S140" s="75"/>
      <c r="T140" s="46">
        <v>26</v>
      </c>
      <c r="U140" s="58">
        <v>17</v>
      </c>
    </row>
    <row r="141" spans="1:21" ht="14.25" customHeight="1" x14ac:dyDescent="0.25">
      <c r="B141" s="45" t="s">
        <v>92</v>
      </c>
      <c r="C141" s="44"/>
      <c r="D141" s="44">
        <v>3</v>
      </c>
      <c r="E141" s="44"/>
      <c r="F141" s="44">
        <v>0</v>
      </c>
      <c r="G141" s="44"/>
      <c r="H141" s="44">
        <v>0</v>
      </c>
      <c r="J141" s="46">
        <v>2</v>
      </c>
      <c r="L141" s="46">
        <v>0</v>
      </c>
      <c r="N141" s="46">
        <v>0</v>
      </c>
      <c r="P141" s="46">
        <v>0</v>
      </c>
      <c r="R141" s="46">
        <v>0</v>
      </c>
      <c r="S141" s="75"/>
      <c r="T141" s="46">
        <v>0</v>
      </c>
      <c r="U141" s="58">
        <v>0</v>
      </c>
    </row>
    <row r="142" spans="1:21" ht="14.25" customHeight="1" thickBot="1" x14ac:dyDescent="0.3">
      <c r="B142" s="48" t="s">
        <v>93</v>
      </c>
      <c r="C142" s="49"/>
      <c r="D142" s="49">
        <v>6</v>
      </c>
      <c r="E142" s="49"/>
      <c r="F142" s="49">
        <v>3</v>
      </c>
      <c r="G142" s="49"/>
      <c r="H142" s="49">
        <v>10</v>
      </c>
      <c r="J142" s="49">
        <v>14</v>
      </c>
      <c r="L142" s="49">
        <v>12</v>
      </c>
      <c r="N142" s="49">
        <v>8</v>
      </c>
      <c r="P142" s="49">
        <v>7</v>
      </c>
      <c r="R142" s="49">
        <v>5</v>
      </c>
      <c r="S142" s="75"/>
      <c r="T142" s="49">
        <v>10</v>
      </c>
      <c r="U142" s="60">
        <v>5</v>
      </c>
    </row>
    <row r="143" spans="1:21" ht="14.25" hidden="1" customHeight="1" thickBot="1" x14ac:dyDescent="0.3"/>
    <row r="144" spans="1:21" ht="14.25" customHeight="1" thickBot="1" x14ac:dyDescent="0.3">
      <c r="A144" s="53" t="s">
        <v>25</v>
      </c>
      <c r="B144" s="53" t="s">
        <v>25</v>
      </c>
      <c r="C144" s="52" t="s">
        <v>68</v>
      </c>
      <c r="D144" s="52"/>
      <c r="E144" s="52" t="s">
        <v>69</v>
      </c>
      <c r="F144" s="64"/>
      <c r="G144" s="52" t="s">
        <v>9</v>
      </c>
      <c r="I144" s="52" t="s">
        <v>10</v>
      </c>
      <c r="K144" s="52" t="s">
        <v>11</v>
      </c>
      <c r="M144" s="52" t="s">
        <v>12</v>
      </c>
      <c r="O144" s="52" t="s">
        <v>94</v>
      </c>
      <c r="Q144" s="52" t="s">
        <v>95</v>
      </c>
      <c r="R144" s="52" t="s">
        <v>98</v>
      </c>
      <c r="S144" s="52" t="s">
        <v>96</v>
      </c>
    </row>
    <row r="145" spans="1:19" ht="14.25" customHeight="1" thickBot="1" x14ac:dyDescent="0.3">
      <c r="B145" s="70" t="s">
        <v>85</v>
      </c>
      <c r="C145" s="55" t="s">
        <v>126</v>
      </c>
      <c r="D145" s="55"/>
      <c r="E145" s="55" t="s">
        <v>106</v>
      </c>
      <c r="F145" s="120"/>
      <c r="G145" s="55" t="s">
        <v>104</v>
      </c>
      <c r="I145" s="55" t="s">
        <v>81</v>
      </c>
      <c r="K145" s="55" t="s">
        <v>4</v>
      </c>
      <c r="M145" s="55" t="s">
        <v>3</v>
      </c>
      <c r="O145" s="55" t="s">
        <v>2</v>
      </c>
      <c r="Q145" s="55" t="s">
        <v>1</v>
      </c>
      <c r="R145" s="55" t="s">
        <v>10</v>
      </c>
      <c r="S145" s="55" t="s">
        <v>0</v>
      </c>
    </row>
    <row r="146" spans="1:19" ht="14.25" customHeight="1" x14ac:dyDescent="0.25">
      <c r="B146" s="71" t="s">
        <v>87</v>
      </c>
      <c r="C146" s="56">
        <v>38</v>
      </c>
      <c r="D146" s="56"/>
      <c r="E146" s="56">
        <v>57</v>
      </c>
      <c r="F146" s="71"/>
      <c r="G146" s="56">
        <v>65</v>
      </c>
      <c r="I146" s="56">
        <v>53</v>
      </c>
      <c r="K146" s="42">
        <v>54</v>
      </c>
      <c r="M146" s="42">
        <v>71</v>
      </c>
      <c r="O146" s="42">
        <v>62</v>
      </c>
      <c r="Q146" s="42">
        <v>87</v>
      </c>
      <c r="R146" s="42">
        <v>35</v>
      </c>
      <c r="S146" s="42">
        <v>44</v>
      </c>
    </row>
    <row r="147" spans="1:19" ht="14.25" customHeight="1" x14ac:dyDescent="0.25">
      <c r="B147" s="72" t="s">
        <v>88</v>
      </c>
      <c r="C147" s="57">
        <v>4</v>
      </c>
      <c r="D147" s="57"/>
      <c r="E147" s="57">
        <v>16</v>
      </c>
      <c r="F147" s="72"/>
      <c r="G147" s="57">
        <v>17</v>
      </c>
      <c r="I147" s="57">
        <v>12</v>
      </c>
      <c r="K147" s="44">
        <v>15</v>
      </c>
      <c r="M147" s="44">
        <v>11</v>
      </c>
      <c r="O147" s="44">
        <v>15</v>
      </c>
      <c r="Q147" s="44">
        <v>33</v>
      </c>
      <c r="R147" s="44">
        <v>3</v>
      </c>
      <c r="S147" s="44">
        <v>12</v>
      </c>
    </row>
    <row r="148" spans="1:19" ht="14.25" customHeight="1" x14ac:dyDescent="0.25">
      <c r="B148" s="73" t="s">
        <v>89</v>
      </c>
      <c r="C148" s="58">
        <v>3</v>
      </c>
      <c r="D148" s="58"/>
      <c r="E148" s="58">
        <v>15</v>
      </c>
      <c r="F148" s="73"/>
      <c r="G148" s="58">
        <v>16</v>
      </c>
      <c r="I148" s="58">
        <v>11</v>
      </c>
      <c r="K148" s="46">
        <v>15</v>
      </c>
      <c r="M148" s="46">
        <v>9</v>
      </c>
      <c r="O148" s="46">
        <v>11</v>
      </c>
      <c r="Q148" s="46">
        <v>23</v>
      </c>
      <c r="R148" s="46">
        <v>3</v>
      </c>
      <c r="S148" s="46">
        <v>11</v>
      </c>
    </row>
    <row r="149" spans="1:19" ht="14.25" customHeight="1" x14ac:dyDescent="0.25">
      <c r="B149" s="73" t="s">
        <v>90</v>
      </c>
      <c r="C149" s="59">
        <v>12</v>
      </c>
      <c r="D149" s="59"/>
      <c r="E149" s="59">
        <v>24</v>
      </c>
      <c r="F149" s="73"/>
      <c r="G149" s="59">
        <v>32</v>
      </c>
      <c r="I149" s="59">
        <v>29</v>
      </c>
      <c r="K149" s="47">
        <v>19</v>
      </c>
      <c r="M149" s="47">
        <v>27</v>
      </c>
      <c r="O149" s="47">
        <v>18</v>
      </c>
      <c r="Q149" s="47">
        <v>55</v>
      </c>
      <c r="R149" s="47">
        <v>12</v>
      </c>
      <c r="S149" s="47">
        <v>25</v>
      </c>
    </row>
    <row r="150" spans="1:19" ht="14.25" customHeight="1" x14ac:dyDescent="0.25">
      <c r="B150" s="73" t="s">
        <v>91</v>
      </c>
      <c r="C150" s="58">
        <v>19</v>
      </c>
      <c r="D150" s="58"/>
      <c r="E150" s="58">
        <v>35</v>
      </c>
      <c r="F150" s="73"/>
      <c r="G150" s="58">
        <v>36</v>
      </c>
      <c r="I150" s="58">
        <v>32</v>
      </c>
      <c r="K150" s="46">
        <v>30</v>
      </c>
      <c r="M150" s="46">
        <v>40</v>
      </c>
      <c r="O150" s="46">
        <v>39</v>
      </c>
      <c r="Q150" s="46">
        <v>35</v>
      </c>
      <c r="R150" s="46">
        <v>22</v>
      </c>
      <c r="S150" s="46">
        <v>20</v>
      </c>
    </row>
    <row r="151" spans="1:19" ht="14.25" customHeight="1" x14ac:dyDescent="0.25">
      <c r="B151" s="73" t="s">
        <v>92</v>
      </c>
      <c r="C151" s="58">
        <v>15</v>
      </c>
      <c r="D151" s="58"/>
      <c r="E151" s="58">
        <v>3</v>
      </c>
      <c r="F151" s="73"/>
      <c r="G151" s="58">
        <v>0</v>
      </c>
      <c r="I151" s="58">
        <v>0</v>
      </c>
      <c r="K151" s="46">
        <v>0</v>
      </c>
      <c r="M151" s="46">
        <v>0</v>
      </c>
      <c r="O151" s="46">
        <v>0</v>
      </c>
      <c r="Q151" s="46">
        <v>0</v>
      </c>
      <c r="R151" s="46">
        <v>0</v>
      </c>
      <c r="S151" s="46">
        <v>0</v>
      </c>
    </row>
    <row r="152" spans="1:19" ht="14.25" customHeight="1" thickBot="1" x14ac:dyDescent="0.3">
      <c r="B152" s="74" t="s">
        <v>93</v>
      </c>
      <c r="C152" s="60">
        <v>0</v>
      </c>
      <c r="D152" s="60"/>
      <c r="E152" s="60">
        <v>3</v>
      </c>
      <c r="F152" s="74"/>
      <c r="G152" s="60">
        <v>12</v>
      </c>
      <c r="I152" s="60">
        <v>9</v>
      </c>
      <c r="K152" s="49">
        <v>9</v>
      </c>
      <c r="M152" s="49">
        <v>20</v>
      </c>
      <c r="O152" s="49">
        <v>8</v>
      </c>
      <c r="Q152" s="49">
        <v>19</v>
      </c>
      <c r="R152" s="49">
        <v>10</v>
      </c>
      <c r="S152" s="49">
        <v>12</v>
      </c>
    </row>
    <row r="153" spans="1:19" ht="14.25" hidden="1" customHeight="1" thickBot="1" x14ac:dyDescent="0.3"/>
    <row r="154" spans="1:19" ht="14.25" customHeight="1" thickBot="1" x14ac:dyDescent="0.3">
      <c r="A154" s="53" t="s">
        <v>26</v>
      </c>
      <c r="B154" s="53" t="s">
        <v>26</v>
      </c>
      <c r="C154" s="51" t="s">
        <v>68</v>
      </c>
      <c r="D154" s="51"/>
      <c r="E154" s="51" t="s">
        <v>69</v>
      </c>
      <c r="F154" s="64"/>
      <c r="G154" s="51" t="s">
        <v>9</v>
      </c>
      <c r="I154" s="51" t="s">
        <v>10</v>
      </c>
      <c r="K154" s="52" t="s">
        <v>11</v>
      </c>
      <c r="M154" s="52" t="s">
        <v>12</v>
      </c>
      <c r="O154" s="52" t="s">
        <v>94</v>
      </c>
      <c r="Q154" s="52" t="s">
        <v>95</v>
      </c>
      <c r="S154" s="52" t="s">
        <v>96</v>
      </c>
    </row>
    <row r="155" spans="1:19" ht="14.25" customHeight="1" thickBot="1" x14ac:dyDescent="0.3">
      <c r="B155" s="70" t="s">
        <v>85</v>
      </c>
      <c r="C155" s="55" t="s">
        <v>126</v>
      </c>
      <c r="D155" s="55"/>
      <c r="E155" s="55" t="s">
        <v>106</v>
      </c>
      <c r="F155" s="120"/>
      <c r="G155" s="55" t="s">
        <v>104</v>
      </c>
      <c r="I155" s="55" t="s">
        <v>81</v>
      </c>
      <c r="K155" s="55" t="s">
        <v>4</v>
      </c>
      <c r="M155" s="55" t="s">
        <v>3</v>
      </c>
      <c r="O155" s="55" t="s">
        <v>2</v>
      </c>
      <c r="Q155" s="55" t="s">
        <v>1</v>
      </c>
      <c r="S155" s="55" t="s">
        <v>0</v>
      </c>
    </row>
    <row r="156" spans="1:19" ht="14.25" customHeight="1" x14ac:dyDescent="0.25">
      <c r="B156" s="71" t="s">
        <v>87</v>
      </c>
      <c r="C156" s="42">
        <v>30</v>
      </c>
      <c r="D156" s="42"/>
      <c r="E156" s="42">
        <v>38</v>
      </c>
      <c r="F156" s="71"/>
      <c r="G156" s="42">
        <v>38</v>
      </c>
      <c r="I156" s="42">
        <v>29</v>
      </c>
      <c r="K156" s="42">
        <v>29</v>
      </c>
      <c r="M156" s="42">
        <v>33</v>
      </c>
      <c r="O156" s="42">
        <v>33</v>
      </c>
      <c r="Q156" s="42">
        <v>28</v>
      </c>
      <c r="S156" s="42">
        <v>25</v>
      </c>
    </row>
    <row r="157" spans="1:19" ht="14.25" customHeight="1" x14ac:dyDescent="0.25">
      <c r="B157" s="72" t="s">
        <v>88</v>
      </c>
      <c r="C157" s="44">
        <v>8</v>
      </c>
      <c r="D157" s="44"/>
      <c r="E157" s="44">
        <v>5</v>
      </c>
      <c r="F157" s="72"/>
      <c r="G157" s="44">
        <v>5</v>
      </c>
      <c r="I157" s="44">
        <v>3</v>
      </c>
      <c r="K157" s="44">
        <v>9</v>
      </c>
      <c r="M157" s="44">
        <v>5</v>
      </c>
      <c r="O157" s="44">
        <v>5</v>
      </c>
      <c r="Q157" s="44">
        <v>0</v>
      </c>
      <c r="S157" s="44">
        <v>3</v>
      </c>
    </row>
    <row r="158" spans="1:19" ht="14.25" customHeight="1" x14ac:dyDescent="0.25">
      <c r="B158" s="73" t="s">
        <v>89</v>
      </c>
      <c r="C158" s="44">
        <v>8</v>
      </c>
      <c r="D158" s="44"/>
      <c r="E158" s="44">
        <v>5</v>
      </c>
      <c r="F158" s="72"/>
      <c r="G158" s="44">
        <v>5</v>
      </c>
      <c r="I158" s="44">
        <v>3</v>
      </c>
      <c r="K158" s="46">
        <v>8</v>
      </c>
      <c r="M158" s="46">
        <v>5</v>
      </c>
      <c r="O158" s="46">
        <v>5</v>
      </c>
      <c r="Q158" s="46">
        <v>0</v>
      </c>
      <c r="S158" s="46">
        <v>2</v>
      </c>
    </row>
    <row r="159" spans="1:19" ht="14.25" customHeight="1" x14ac:dyDescent="0.25">
      <c r="B159" s="73" t="s">
        <v>90</v>
      </c>
      <c r="C159" s="44">
        <v>12</v>
      </c>
      <c r="D159" s="44"/>
      <c r="E159" s="44">
        <v>9</v>
      </c>
      <c r="F159" s="72"/>
      <c r="G159" s="44">
        <v>7</v>
      </c>
      <c r="I159" s="44">
        <v>9</v>
      </c>
      <c r="K159" s="47">
        <v>12</v>
      </c>
      <c r="M159" s="47">
        <v>9</v>
      </c>
      <c r="O159" s="47">
        <v>7</v>
      </c>
      <c r="Q159" s="47">
        <v>9</v>
      </c>
      <c r="S159" s="47">
        <v>12</v>
      </c>
    </row>
    <row r="160" spans="1:19" ht="14.25" customHeight="1" x14ac:dyDescent="0.25">
      <c r="B160" s="73" t="s">
        <v>91</v>
      </c>
      <c r="C160" s="44">
        <v>18</v>
      </c>
      <c r="D160" s="44"/>
      <c r="E160" s="44">
        <v>29</v>
      </c>
      <c r="F160" s="72"/>
      <c r="G160" s="44">
        <v>30</v>
      </c>
      <c r="I160" s="44">
        <v>24</v>
      </c>
      <c r="K160" s="46">
        <v>16</v>
      </c>
      <c r="M160" s="46">
        <v>24</v>
      </c>
      <c r="O160" s="46">
        <v>26</v>
      </c>
      <c r="Q160" s="46">
        <v>23</v>
      </c>
      <c r="S160" s="46">
        <v>14</v>
      </c>
    </row>
    <row r="161" spans="1:21" ht="14.25" customHeight="1" x14ac:dyDescent="0.25">
      <c r="B161" s="73" t="s">
        <v>92</v>
      </c>
      <c r="C161" s="44">
        <v>4</v>
      </c>
      <c r="D161" s="44"/>
      <c r="E161" s="44">
        <v>1</v>
      </c>
      <c r="F161" s="72"/>
      <c r="G161" s="44">
        <v>1</v>
      </c>
      <c r="I161" s="44">
        <v>0</v>
      </c>
      <c r="K161" s="46">
        <v>0</v>
      </c>
      <c r="M161" s="46">
        <v>1</v>
      </c>
      <c r="O161" s="46">
        <v>0</v>
      </c>
      <c r="Q161" s="46">
        <v>0</v>
      </c>
      <c r="S161" s="46">
        <v>0</v>
      </c>
    </row>
    <row r="162" spans="1:21" ht="14.25" customHeight="1" thickBot="1" x14ac:dyDescent="0.3">
      <c r="B162" s="74" t="s">
        <v>93</v>
      </c>
      <c r="C162" s="49">
        <v>0</v>
      </c>
      <c r="D162" s="49"/>
      <c r="E162" s="49">
        <v>3</v>
      </c>
      <c r="F162" s="74"/>
      <c r="G162" s="49">
        <v>2</v>
      </c>
      <c r="I162" s="49">
        <v>2</v>
      </c>
      <c r="K162" s="49">
        <v>4</v>
      </c>
      <c r="M162" s="49">
        <v>3</v>
      </c>
      <c r="O162" s="49">
        <v>2</v>
      </c>
      <c r="Q162" s="49">
        <v>5</v>
      </c>
      <c r="S162" s="49">
        <v>8</v>
      </c>
    </row>
    <row r="163" spans="1:21" ht="14.25" hidden="1" customHeight="1" thickBot="1" x14ac:dyDescent="0.3"/>
    <row r="164" spans="1:21" ht="14.25" customHeight="1" thickBot="1" x14ac:dyDescent="0.3">
      <c r="A164" s="53" t="s">
        <v>105</v>
      </c>
      <c r="B164" s="53" t="s">
        <v>105</v>
      </c>
      <c r="C164" s="52" t="s">
        <v>68</v>
      </c>
      <c r="D164" s="52"/>
      <c r="E164" s="52" t="s">
        <v>69</v>
      </c>
      <c r="F164" s="37"/>
      <c r="G164" s="52" t="s">
        <v>9</v>
      </c>
      <c r="I164" s="52" t="s">
        <v>10</v>
      </c>
      <c r="K164" s="52" t="s">
        <v>11</v>
      </c>
      <c r="M164" s="52" t="s">
        <v>12</v>
      </c>
      <c r="O164" s="52" t="s">
        <v>94</v>
      </c>
      <c r="Q164" s="52" t="s">
        <v>95</v>
      </c>
      <c r="S164" s="51" t="s">
        <v>96</v>
      </c>
    </row>
    <row r="165" spans="1:21" ht="14.25" customHeight="1" thickBot="1" x14ac:dyDescent="0.3">
      <c r="B165" s="54" t="s">
        <v>85</v>
      </c>
      <c r="C165" s="55" t="s">
        <v>126</v>
      </c>
      <c r="D165" s="55"/>
      <c r="E165" s="55" t="s">
        <v>106</v>
      </c>
      <c r="F165" s="119"/>
      <c r="G165" s="55" t="s">
        <v>104</v>
      </c>
      <c r="I165" s="55" t="s">
        <v>81</v>
      </c>
      <c r="K165" s="55" t="s">
        <v>4</v>
      </c>
      <c r="M165" s="55" t="s">
        <v>3</v>
      </c>
      <c r="O165" s="55" t="s">
        <v>2</v>
      </c>
      <c r="Q165" s="55" t="s">
        <v>1</v>
      </c>
      <c r="S165" s="55" t="s">
        <v>0</v>
      </c>
    </row>
    <row r="166" spans="1:21" ht="14.25" customHeight="1" x14ac:dyDescent="0.25">
      <c r="B166" s="41" t="s">
        <v>87</v>
      </c>
      <c r="C166" s="42">
        <v>52</v>
      </c>
      <c r="D166" s="42"/>
      <c r="E166" s="42">
        <v>55</v>
      </c>
      <c r="F166" s="41"/>
      <c r="G166" s="42">
        <v>60</v>
      </c>
      <c r="I166" s="42">
        <v>50</v>
      </c>
      <c r="K166" s="42">
        <v>71</v>
      </c>
      <c r="M166" s="42">
        <v>113</v>
      </c>
      <c r="O166" s="42">
        <v>123</v>
      </c>
      <c r="Q166" s="42">
        <v>123</v>
      </c>
      <c r="S166" s="42">
        <v>129</v>
      </c>
    </row>
    <row r="167" spans="1:21" ht="14.25" customHeight="1" x14ac:dyDescent="0.25">
      <c r="B167" s="43" t="s">
        <v>88</v>
      </c>
      <c r="C167" s="44">
        <v>17</v>
      </c>
      <c r="D167" s="44"/>
      <c r="E167" s="44">
        <v>14</v>
      </c>
      <c r="F167" s="43"/>
      <c r="G167" s="44">
        <v>17</v>
      </c>
      <c r="I167" s="44">
        <v>6</v>
      </c>
      <c r="K167" s="44">
        <v>13</v>
      </c>
      <c r="M167" s="44">
        <v>23</v>
      </c>
      <c r="O167" s="44">
        <v>29</v>
      </c>
      <c r="Q167" s="44">
        <v>37</v>
      </c>
      <c r="S167" s="44">
        <v>22</v>
      </c>
    </row>
    <row r="168" spans="1:21" ht="14.25" customHeight="1" x14ac:dyDescent="0.25">
      <c r="B168" s="45" t="s">
        <v>89</v>
      </c>
      <c r="C168" s="44">
        <v>16</v>
      </c>
      <c r="D168" s="44"/>
      <c r="E168" s="44">
        <v>11</v>
      </c>
      <c r="F168" s="43"/>
      <c r="G168" s="44">
        <v>17</v>
      </c>
      <c r="I168" s="44">
        <v>6</v>
      </c>
      <c r="K168" s="46">
        <v>13</v>
      </c>
      <c r="M168" s="46">
        <v>20</v>
      </c>
      <c r="O168" s="46">
        <v>8</v>
      </c>
      <c r="Q168" s="46">
        <v>26</v>
      </c>
      <c r="S168" s="46">
        <v>14</v>
      </c>
    </row>
    <row r="169" spans="1:21" ht="14.25" customHeight="1" x14ac:dyDescent="0.25">
      <c r="B169" s="45" t="s">
        <v>90</v>
      </c>
      <c r="C169" s="44">
        <v>27</v>
      </c>
      <c r="D169" s="44"/>
      <c r="E169" s="44">
        <v>25</v>
      </c>
      <c r="F169" s="43"/>
      <c r="G169" s="44">
        <v>34</v>
      </c>
      <c r="I169" s="44">
        <v>23</v>
      </c>
      <c r="K169" s="47">
        <v>25</v>
      </c>
      <c r="M169" s="47">
        <v>47</v>
      </c>
      <c r="O169" s="47">
        <v>48</v>
      </c>
      <c r="Q169" s="47">
        <v>52</v>
      </c>
      <c r="S169" s="47">
        <v>47</v>
      </c>
    </row>
    <row r="170" spans="1:21" ht="14.25" customHeight="1" x14ac:dyDescent="0.25">
      <c r="B170" s="45" t="s">
        <v>91</v>
      </c>
      <c r="C170" s="44">
        <v>27</v>
      </c>
      <c r="D170" s="44"/>
      <c r="E170" s="44">
        <v>31</v>
      </c>
      <c r="F170" s="43"/>
      <c r="G170" s="44">
        <v>32</v>
      </c>
      <c r="I170" s="44">
        <v>31</v>
      </c>
      <c r="K170" s="46">
        <v>49</v>
      </c>
      <c r="M170" s="46">
        <v>72</v>
      </c>
      <c r="O170" s="46">
        <v>78</v>
      </c>
      <c r="Q170" s="46">
        <v>81</v>
      </c>
      <c r="S170" s="46">
        <v>93</v>
      </c>
    </row>
    <row r="171" spans="1:21" ht="14.25" customHeight="1" x14ac:dyDescent="0.25">
      <c r="B171" s="45" t="s">
        <v>92</v>
      </c>
      <c r="C171" s="44">
        <v>8</v>
      </c>
      <c r="D171" s="44"/>
      <c r="E171" s="44">
        <v>3</v>
      </c>
      <c r="F171" s="43"/>
      <c r="G171" s="44">
        <v>1</v>
      </c>
      <c r="I171" s="44">
        <v>1</v>
      </c>
      <c r="K171" s="46">
        <v>0</v>
      </c>
      <c r="M171" s="46">
        <v>0</v>
      </c>
      <c r="O171" s="46">
        <v>0</v>
      </c>
      <c r="Q171" s="46">
        <v>0</v>
      </c>
      <c r="S171" s="46">
        <v>0</v>
      </c>
    </row>
    <row r="172" spans="1:21" ht="14.25" customHeight="1" thickBot="1" x14ac:dyDescent="0.3">
      <c r="B172" s="48" t="s">
        <v>93</v>
      </c>
      <c r="C172" s="49">
        <v>0</v>
      </c>
      <c r="D172" s="49"/>
      <c r="E172" s="49">
        <v>7</v>
      </c>
      <c r="F172" s="48"/>
      <c r="G172" s="49">
        <v>10</v>
      </c>
      <c r="I172" s="49">
        <v>12</v>
      </c>
      <c r="K172" s="49">
        <v>8</v>
      </c>
      <c r="M172" s="49">
        <v>18</v>
      </c>
      <c r="O172" s="49">
        <v>16</v>
      </c>
      <c r="Q172" s="49">
        <v>5</v>
      </c>
      <c r="S172" s="49">
        <v>14</v>
      </c>
    </row>
    <row r="173" spans="1:21" ht="14.25" hidden="1" customHeight="1" thickBot="1" x14ac:dyDescent="0.3"/>
    <row r="174" spans="1:21" ht="14.25" hidden="1" customHeight="1" thickBot="1" x14ac:dyDescent="0.3">
      <c r="A174" s="50" t="s">
        <v>27</v>
      </c>
      <c r="B174" s="37"/>
      <c r="C174" s="135"/>
      <c r="D174" s="135"/>
      <c r="E174" s="135"/>
      <c r="F174" s="135"/>
      <c r="G174" s="135"/>
      <c r="H174" s="135"/>
      <c r="I174" s="135"/>
      <c r="J174" s="135"/>
      <c r="K174" s="135"/>
      <c r="L174" s="135"/>
      <c r="M174" s="135"/>
      <c r="N174" s="135"/>
      <c r="O174" s="135"/>
      <c r="P174" s="135"/>
      <c r="Q174" s="135"/>
      <c r="R174" s="135"/>
      <c r="S174" s="135"/>
      <c r="T174" s="135"/>
      <c r="U174" s="135"/>
    </row>
    <row r="175" spans="1:21" ht="14.25" customHeight="1" thickBot="1" x14ac:dyDescent="0.3">
      <c r="A175" s="50"/>
      <c r="B175" s="39" t="s">
        <v>85</v>
      </c>
      <c r="C175" s="40" t="str">
        <f t="shared" ref="C175:U175" si="7">C$3</f>
        <v>ENE-JUN 17</v>
      </c>
      <c r="D175" s="40" t="str">
        <f t="shared" si="7"/>
        <v>AGO-DIC 16</v>
      </c>
      <c r="E175" s="40" t="str">
        <f t="shared" si="7"/>
        <v>ENE-JUN 16</v>
      </c>
      <c r="F175" s="40" t="str">
        <f t="shared" si="7"/>
        <v>AGO-DIC 15</v>
      </c>
      <c r="G175" s="40" t="str">
        <f t="shared" si="7"/>
        <v>ENE-JUN 15</v>
      </c>
      <c r="H175" s="40" t="str">
        <f t="shared" si="7"/>
        <v>AGO-DIC 14</v>
      </c>
      <c r="I175" s="40" t="str">
        <f t="shared" si="7"/>
        <v>ENE-JUN 14</v>
      </c>
      <c r="J175" s="40" t="str">
        <f t="shared" si="7"/>
        <v>AGO-DIC 13</v>
      </c>
      <c r="K175" s="40" t="str">
        <f t="shared" si="7"/>
        <v>ENE-JUN 13</v>
      </c>
      <c r="L175" s="40" t="str">
        <f t="shared" si="7"/>
        <v>AGO-DIC 12</v>
      </c>
      <c r="M175" s="40" t="str">
        <f t="shared" si="7"/>
        <v>ENE-JUN 12</v>
      </c>
      <c r="N175" s="40" t="str">
        <f t="shared" si="7"/>
        <v>AGO-DIC 11</v>
      </c>
      <c r="O175" s="40" t="str">
        <f t="shared" si="7"/>
        <v>ENE-JUN 11</v>
      </c>
      <c r="P175" s="40" t="str">
        <f t="shared" si="7"/>
        <v>AGO-DIC 10</v>
      </c>
      <c r="Q175" s="40" t="str">
        <f t="shared" si="7"/>
        <v>ENE-JUN 10</v>
      </c>
      <c r="R175" s="40" t="str">
        <f t="shared" si="7"/>
        <v>AGO-DIC 09</v>
      </c>
      <c r="S175" s="40" t="str">
        <f t="shared" si="7"/>
        <v>ENE-JUN 09</v>
      </c>
      <c r="T175" s="40" t="str">
        <f t="shared" si="7"/>
        <v>AGO-DIC 08</v>
      </c>
      <c r="U175" s="40" t="str">
        <f t="shared" si="7"/>
        <v>ENE-JUN 08</v>
      </c>
    </row>
    <row r="176" spans="1:21" ht="14.25" customHeight="1" x14ac:dyDescent="0.25">
      <c r="A176" s="50"/>
      <c r="B176" s="41" t="s">
        <v>87</v>
      </c>
      <c r="C176" s="42">
        <f t="shared" ref="C176:U182" si="8">C186+C196+C206+C216+C226+C236+C246+C256</f>
        <v>393</v>
      </c>
      <c r="D176" s="42">
        <f t="shared" si="8"/>
        <v>230</v>
      </c>
      <c r="E176" s="42">
        <f t="shared" si="8"/>
        <v>395</v>
      </c>
      <c r="F176" s="42">
        <f t="shared" si="8"/>
        <v>266</v>
      </c>
      <c r="G176" s="42">
        <f t="shared" si="8"/>
        <v>363</v>
      </c>
      <c r="H176" s="42">
        <f t="shared" si="8"/>
        <v>225</v>
      </c>
      <c r="I176" s="42">
        <f t="shared" si="8"/>
        <v>377</v>
      </c>
      <c r="J176" s="42">
        <f t="shared" si="8"/>
        <v>137</v>
      </c>
      <c r="K176" s="42">
        <f t="shared" si="8"/>
        <v>381</v>
      </c>
      <c r="L176" s="42">
        <f t="shared" si="8"/>
        <v>146</v>
      </c>
      <c r="M176" s="42">
        <f t="shared" si="8"/>
        <v>290</v>
      </c>
      <c r="N176" s="42">
        <f t="shared" si="8"/>
        <v>146</v>
      </c>
      <c r="O176" s="42">
        <f t="shared" si="8"/>
        <v>256</v>
      </c>
      <c r="P176" s="42">
        <f t="shared" si="8"/>
        <v>148</v>
      </c>
      <c r="Q176" s="42">
        <f t="shared" si="8"/>
        <v>290</v>
      </c>
      <c r="R176" s="42">
        <f t="shared" si="8"/>
        <v>95</v>
      </c>
      <c r="S176" s="42">
        <f t="shared" si="8"/>
        <v>243</v>
      </c>
      <c r="T176" s="42">
        <f t="shared" si="8"/>
        <v>49</v>
      </c>
      <c r="U176" s="42">
        <f t="shared" si="8"/>
        <v>0</v>
      </c>
    </row>
    <row r="177" spans="1:21" ht="14.25" customHeight="1" x14ac:dyDescent="0.25">
      <c r="A177" s="50"/>
      <c r="B177" s="43" t="s">
        <v>88</v>
      </c>
      <c r="C177" s="44">
        <f t="shared" si="8"/>
        <v>207</v>
      </c>
      <c r="D177" s="44">
        <f t="shared" si="8"/>
        <v>107</v>
      </c>
      <c r="E177" s="44">
        <f t="shared" si="8"/>
        <v>199</v>
      </c>
      <c r="F177" s="44">
        <f>F187+F197+F207+F217+F227+F237+F247+F257</f>
        <v>124</v>
      </c>
      <c r="G177" s="44">
        <f t="shared" si="8"/>
        <v>199</v>
      </c>
      <c r="H177" s="44">
        <f t="shared" si="8"/>
        <v>101</v>
      </c>
      <c r="I177" s="44">
        <f t="shared" si="8"/>
        <v>221</v>
      </c>
      <c r="J177" s="44">
        <f t="shared" si="8"/>
        <v>95</v>
      </c>
      <c r="K177" s="44">
        <f t="shared" si="8"/>
        <v>208</v>
      </c>
      <c r="L177" s="44">
        <f t="shared" si="8"/>
        <v>73</v>
      </c>
      <c r="M177" s="44">
        <f t="shared" si="8"/>
        <v>147</v>
      </c>
      <c r="N177" s="44">
        <f t="shared" si="8"/>
        <v>87</v>
      </c>
      <c r="O177" s="44">
        <f t="shared" si="8"/>
        <v>153</v>
      </c>
      <c r="P177" s="44">
        <f t="shared" si="8"/>
        <v>92</v>
      </c>
      <c r="Q177" s="44">
        <f t="shared" si="8"/>
        <v>192</v>
      </c>
      <c r="R177" s="44">
        <f t="shared" si="8"/>
        <v>59</v>
      </c>
      <c r="S177" s="44">
        <f t="shared" si="8"/>
        <v>164</v>
      </c>
      <c r="T177" s="44">
        <f t="shared" si="8"/>
        <v>30</v>
      </c>
      <c r="U177" s="44">
        <f t="shared" si="8"/>
        <v>0</v>
      </c>
    </row>
    <row r="178" spans="1:21" ht="14.25" customHeight="1" x14ac:dyDescent="0.25">
      <c r="A178" s="50"/>
      <c r="B178" s="45" t="s">
        <v>89</v>
      </c>
      <c r="C178" s="46">
        <f t="shared" si="8"/>
        <v>175</v>
      </c>
      <c r="D178" s="46">
        <f t="shared" si="8"/>
        <v>94</v>
      </c>
      <c r="E178" s="46">
        <f t="shared" si="8"/>
        <v>177</v>
      </c>
      <c r="F178" s="46">
        <f t="shared" si="8"/>
        <v>108</v>
      </c>
      <c r="G178" s="46">
        <f t="shared" si="8"/>
        <v>172</v>
      </c>
      <c r="H178" s="46">
        <f t="shared" si="8"/>
        <v>96</v>
      </c>
      <c r="I178" s="46">
        <f t="shared" si="8"/>
        <v>195</v>
      </c>
      <c r="J178" s="46">
        <f t="shared" si="8"/>
        <v>80</v>
      </c>
      <c r="K178" s="46">
        <f t="shared" si="8"/>
        <v>176</v>
      </c>
      <c r="L178" s="46">
        <f t="shared" si="8"/>
        <v>61</v>
      </c>
      <c r="M178" s="46">
        <f t="shared" si="8"/>
        <v>122</v>
      </c>
      <c r="N178" s="46">
        <f t="shared" si="8"/>
        <v>67</v>
      </c>
      <c r="O178" s="46">
        <f t="shared" si="8"/>
        <v>123</v>
      </c>
      <c r="P178" s="46">
        <f t="shared" si="8"/>
        <v>62</v>
      </c>
      <c r="Q178" s="46">
        <f t="shared" si="8"/>
        <v>135</v>
      </c>
      <c r="R178" s="46">
        <f t="shared" si="8"/>
        <v>30</v>
      </c>
      <c r="S178" s="46">
        <f t="shared" si="8"/>
        <v>138</v>
      </c>
      <c r="T178" s="46">
        <f t="shared" si="8"/>
        <v>24</v>
      </c>
      <c r="U178" s="44">
        <f t="shared" si="8"/>
        <v>0</v>
      </c>
    </row>
    <row r="179" spans="1:21" ht="14.25" customHeight="1" x14ac:dyDescent="0.25">
      <c r="A179" s="50"/>
      <c r="B179" s="45" t="s">
        <v>90</v>
      </c>
      <c r="C179" s="47">
        <f t="shared" si="8"/>
        <v>301</v>
      </c>
      <c r="D179" s="47">
        <f t="shared" si="8"/>
        <v>161</v>
      </c>
      <c r="E179" s="47">
        <f t="shared" si="8"/>
        <v>285</v>
      </c>
      <c r="F179" s="47">
        <f t="shared" si="8"/>
        <v>195</v>
      </c>
      <c r="G179" s="47">
        <f t="shared" si="8"/>
        <v>284</v>
      </c>
      <c r="H179" s="47">
        <f t="shared" si="8"/>
        <v>157</v>
      </c>
      <c r="I179" s="47">
        <f t="shared" si="8"/>
        <v>289</v>
      </c>
      <c r="J179" s="47">
        <f t="shared" si="8"/>
        <v>107</v>
      </c>
      <c r="K179" s="47">
        <f t="shared" si="8"/>
        <v>286</v>
      </c>
      <c r="L179" s="47">
        <f t="shared" si="8"/>
        <v>104</v>
      </c>
      <c r="M179" s="47">
        <f>M189+M199+M209+M219+M229+M239+M249+M259</f>
        <v>228</v>
      </c>
      <c r="N179" s="47">
        <f t="shared" si="8"/>
        <v>110</v>
      </c>
      <c r="O179" s="47">
        <f t="shared" si="8"/>
        <v>212</v>
      </c>
      <c r="P179" s="47">
        <f t="shared" si="8"/>
        <v>111</v>
      </c>
      <c r="Q179" s="47" t="e">
        <f t="shared" si="8"/>
        <v>#VALUE!</v>
      </c>
      <c r="R179" s="47">
        <f t="shared" si="8"/>
        <v>78</v>
      </c>
      <c r="S179" s="47" t="e">
        <f t="shared" si="8"/>
        <v>#VALUE!</v>
      </c>
      <c r="T179" s="47" t="e">
        <f t="shared" si="8"/>
        <v>#VALUE!</v>
      </c>
      <c r="U179" s="44">
        <f t="shared" si="8"/>
        <v>0</v>
      </c>
    </row>
    <row r="180" spans="1:21" ht="14.25" customHeight="1" x14ac:dyDescent="0.25">
      <c r="A180" s="50"/>
      <c r="B180" s="45" t="s">
        <v>91</v>
      </c>
      <c r="C180" s="46">
        <f t="shared" si="8"/>
        <v>90</v>
      </c>
      <c r="D180" s="46">
        <f t="shared" si="8"/>
        <v>60</v>
      </c>
      <c r="E180" s="46">
        <f t="shared" si="8"/>
        <v>94</v>
      </c>
      <c r="F180" s="46">
        <f t="shared" si="8"/>
        <v>78</v>
      </c>
      <c r="G180" s="46">
        <f t="shared" si="8"/>
        <v>86</v>
      </c>
      <c r="H180" s="46">
        <f t="shared" si="8"/>
        <v>64</v>
      </c>
      <c r="I180" s="46">
        <f t="shared" si="8"/>
        <v>92</v>
      </c>
      <c r="J180" s="46">
        <f t="shared" si="8"/>
        <v>26</v>
      </c>
      <c r="K180" s="46">
        <f t="shared" si="8"/>
        <v>81</v>
      </c>
      <c r="L180" s="46">
        <f t="shared" si="8"/>
        <v>41</v>
      </c>
      <c r="M180" s="46">
        <f t="shared" si="8"/>
        <v>51</v>
      </c>
      <c r="N180" s="46">
        <f t="shared" si="8"/>
        <v>42</v>
      </c>
      <c r="O180" s="46">
        <f t="shared" si="8"/>
        <v>43</v>
      </c>
      <c r="P180" s="46">
        <f t="shared" si="8"/>
        <v>41</v>
      </c>
      <c r="Q180" s="46">
        <f t="shared" si="8"/>
        <v>53</v>
      </c>
      <c r="R180" s="46">
        <f t="shared" si="8"/>
        <v>25</v>
      </c>
      <c r="S180" s="46">
        <f t="shared" si="8"/>
        <v>48</v>
      </c>
      <c r="T180" s="46">
        <f t="shared" si="8"/>
        <v>15</v>
      </c>
      <c r="U180" s="44">
        <f t="shared" si="8"/>
        <v>0</v>
      </c>
    </row>
    <row r="181" spans="1:21" ht="14.25" customHeight="1" x14ac:dyDescent="0.25">
      <c r="A181" s="50"/>
      <c r="B181" s="45" t="s">
        <v>92</v>
      </c>
      <c r="C181" s="46">
        <f t="shared" si="8"/>
        <v>28</v>
      </c>
      <c r="D181" s="46">
        <f t="shared" si="8"/>
        <v>14</v>
      </c>
      <c r="E181" s="46">
        <f t="shared" si="8"/>
        <v>11</v>
      </c>
      <c r="F181" s="46">
        <f t="shared" si="8"/>
        <v>8</v>
      </c>
      <c r="G181" s="46">
        <f t="shared" si="8"/>
        <v>3</v>
      </c>
      <c r="H181" s="46">
        <f t="shared" si="8"/>
        <v>4</v>
      </c>
      <c r="I181" s="46">
        <f t="shared" si="8"/>
        <v>6</v>
      </c>
      <c r="J181" s="46">
        <f t="shared" si="8"/>
        <v>1</v>
      </c>
      <c r="K181" s="46">
        <f t="shared" si="8"/>
        <v>5</v>
      </c>
      <c r="L181" s="46">
        <f t="shared" si="8"/>
        <v>1</v>
      </c>
      <c r="M181" s="46">
        <f t="shared" si="8"/>
        <v>2</v>
      </c>
      <c r="N181" s="46">
        <f t="shared" si="8"/>
        <v>1</v>
      </c>
      <c r="O181" s="46">
        <f t="shared" si="8"/>
        <v>0</v>
      </c>
      <c r="P181" s="46">
        <f t="shared" si="8"/>
        <v>0</v>
      </c>
      <c r="Q181" s="46">
        <f t="shared" si="8"/>
        <v>2</v>
      </c>
      <c r="R181" s="46">
        <f t="shared" si="8"/>
        <v>0</v>
      </c>
      <c r="S181" s="46">
        <f t="shared" si="8"/>
        <v>6</v>
      </c>
      <c r="T181" s="46">
        <f t="shared" si="8"/>
        <v>0</v>
      </c>
      <c r="U181" s="44">
        <f t="shared" si="8"/>
        <v>0</v>
      </c>
    </row>
    <row r="182" spans="1:21" ht="14.25" customHeight="1" thickBot="1" x14ac:dyDescent="0.3">
      <c r="A182" s="50"/>
      <c r="B182" s="48" t="s">
        <v>93</v>
      </c>
      <c r="C182" s="49">
        <f t="shared" si="8"/>
        <v>68</v>
      </c>
      <c r="D182" s="49">
        <f t="shared" si="8"/>
        <v>49</v>
      </c>
      <c r="E182" s="49">
        <f t="shared" si="8"/>
        <v>91</v>
      </c>
      <c r="F182" s="49">
        <f t="shared" si="8"/>
        <v>56</v>
      </c>
      <c r="G182" s="49">
        <f t="shared" si="8"/>
        <v>75</v>
      </c>
      <c r="H182" s="49">
        <f t="shared" si="8"/>
        <v>56</v>
      </c>
      <c r="I182" s="49">
        <f t="shared" si="8"/>
        <v>58</v>
      </c>
      <c r="J182" s="49">
        <f t="shared" si="8"/>
        <v>15</v>
      </c>
      <c r="K182" s="49">
        <f t="shared" si="8"/>
        <v>87</v>
      </c>
      <c r="L182" s="49">
        <f t="shared" si="8"/>
        <v>31</v>
      </c>
      <c r="M182" s="49">
        <f t="shared" si="8"/>
        <v>90</v>
      </c>
      <c r="N182" s="49">
        <f t="shared" si="8"/>
        <v>16</v>
      </c>
      <c r="O182" s="49">
        <f t="shared" si="8"/>
        <v>60</v>
      </c>
      <c r="P182" s="49">
        <f t="shared" si="8"/>
        <v>15</v>
      </c>
      <c r="Q182" s="49">
        <f t="shared" si="8"/>
        <v>43</v>
      </c>
      <c r="R182" s="49">
        <f t="shared" si="8"/>
        <v>11</v>
      </c>
      <c r="S182" s="49" t="e">
        <f t="shared" si="8"/>
        <v>#VALUE!</v>
      </c>
      <c r="T182" s="49">
        <f t="shared" si="8"/>
        <v>4</v>
      </c>
      <c r="U182" s="49">
        <f t="shared" si="8"/>
        <v>0</v>
      </c>
    </row>
    <row r="183" spans="1:21" ht="14.25" hidden="1" customHeight="1" thickBot="1" x14ac:dyDescent="0.3">
      <c r="A183" s="50"/>
    </row>
    <row r="184" spans="1:21" ht="14.25" customHeight="1" thickBot="1" x14ac:dyDescent="0.3">
      <c r="A184" s="53" t="s">
        <v>28</v>
      </c>
      <c r="B184" s="53" t="s">
        <v>28</v>
      </c>
      <c r="C184" s="52" t="s">
        <v>68</v>
      </c>
      <c r="D184" s="52"/>
      <c r="E184" s="52" t="s">
        <v>69</v>
      </c>
      <c r="F184" s="64"/>
      <c r="G184" s="52" t="s">
        <v>9</v>
      </c>
      <c r="I184" s="52" t="s">
        <v>10</v>
      </c>
      <c r="K184" s="52" t="s">
        <v>11</v>
      </c>
      <c r="M184" s="52"/>
    </row>
    <row r="185" spans="1:21" ht="14.25" customHeight="1" thickBot="1" x14ac:dyDescent="0.3">
      <c r="B185" s="70" t="s">
        <v>85</v>
      </c>
      <c r="C185" s="55" t="s">
        <v>106</v>
      </c>
      <c r="D185" s="55"/>
      <c r="E185" s="55" t="s">
        <v>104</v>
      </c>
      <c r="F185" s="120"/>
      <c r="G185" s="55" t="s">
        <v>81</v>
      </c>
      <c r="I185" s="55" t="s">
        <v>4</v>
      </c>
      <c r="K185" s="55" t="s">
        <v>3</v>
      </c>
      <c r="M185" s="55"/>
    </row>
    <row r="186" spans="1:21" ht="14.25" customHeight="1" x14ac:dyDescent="0.25">
      <c r="B186" s="71" t="s">
        <v>87</v>
      </c>
      <c r="C186" s="42">
        <v>50</v>
      </c>
      <c r="D186" s="42"/>
      <c r="E186" s="42">
        <v>48</v>
      </c>
      <c r="F186" s="71"/>
      <c r="G186" s="42">
        <v>50</v>
      </c>
      <c r="I186" s="42">
        <v>46</v>
      </c>
      <c r="K186" s="42">
        <v>49</v>
      </c>
      <c r="M186" s="42"/>
    </row>
    <row r="187" spans="1:21" ht="14.25" customHeight="1" x14ac:dyDescent="0.25">
      <c r="B187" s="72" t="s">
        <v>88</v>
      </c>
      <c r="C187" s="44">
        <v>22</v>
      </c>
      <c r="D187" s="44"/>
      <c r="E187" s="44">
        <v>31</v>
      </c>
      <c r="F187" s="72"/>
      <c r="G187" s="44">
        <v>26</v>
      </c>
      <c r="I187" s="44">
        <v>18</v>
      </c>
      <c r="K187" s="44">
        <v>28</v>
      </c>
      <c r="M187" s="44"/>
    </row>
    <row r="188" spans="1:21" ht="14.25" customHeight="1" x14ac:dyDescent="0.25">
      <c r="B188" s="73" t="s">
        <v>89</v>
      </c>
      <c r="C188" s="46">
        <v>15</v>
      </c>
      <c r="D188" s="46"/>
      <c r="E188" s="46">
        <v>23</v>
      </c>
      <c r="F188" s="73"/>
      <c r="G188" s="46">
        <v>21</v>
      </c>
      <c r="I188" s="46">
        <v>16</v>
      </c>
      <c r="K188" s="46">
        <v>22</v>
      </c>
      <c r="M188" s="46"/>
    </row>
    <row r="189" spans="1:21" ht="14.25" customHeight="1" x14ac:dyDescent="0.25">
      <c r="B189" s="73" t="s">
        <v>90</v>
      </c>
      <c r="C189" s="47">
        <v>30</v>
      </c>
      <c r="D189" s="47"/>
      <c r="E189" s="47">
        <v>36</v>
      </c>
      <c r="F189" s="73"/>
      <c r="G189" s="47">
        <v>36</v>
      </c>
      <c r="I189" s="47">
        <v>26</v>
      </c>
      <c r="K189" s="47">
        <v>38</v>
      </c>
      <c r="M189" s="47"/>
    </row>
    <row r="190" spans="1:21" ht="14.25" customHeight="1" x14ac:dyDescent="0.25">
      <c r="B190" s="73" t="s">
        <v>91</v>
      </c>
      <c r="C190" s="46">
        <v>22</v>
      </c>
      <c r="D190" s="46"/>
      <c r="E190" s="46">
        <v>11</v>
      </c>
      <c r="F190" s="73"/>
      <c r="G190" s="46">
        <v>17</v>
      </c>
      <c r="I190" s="46">
        <v>18</v>
      </c>
      <c r="K190" s="46">
        <v>11</v>
      </c>
      <c r="M190" s="46"/>
    </row>
    <row r="191" spans="1:21" ht="14.25" customHeight="1" x14ac:dyDescent="0.25">
      <c r="B191" s="73" t="s">
        <v>92</v>
      </c>
      <c r="C191" s="46">
        <v>4</v>
      </c>
      <c r="D191" s="46"/>
      <c r="E191" s="46">
        <v>1</v>
      </c>
      <c r="F191" s="73"/>
      <c r="G191" s="46">
        <v>0</v>
      </c>
      <c r="I191" s="46">
        <v>0</v>
      </c>
      <c r="K191" s="46">
        <v>0</v>
      </c>
      <c r="M191" s="46"/>
    </row>
    <row r="192" spans="1:21" ht="14.25" customHeight="1" thickBot="1" x14ac:dyDescent="0.3">
      <c r="B192" s="74" t="s">
        <v>93</v>
      </c>
      <c r="C192" s="49">
        <v>2</v>
      </c>
      <c r="D192" s="49"/>
      <c r="E192" s="49">
        <v>5</v>
      </c>
      <c r="F192" s="74"/>
      <c r="G192" s="49">
        <v>7</v>
      </c>
      <c r="I192" s="49">
        <v>10</v>
      </c>
      <c r="K192" s="49">
        <v>10</v>
      </c>
      <c r="M192" s="49"/>
    </row>
    <row r="193" spans="1:19" ht="14.25" hidden="1" customHeight="1" thickBot="1" x14ac:dyDescent="0.3"/>
    <row r="194" spans="1:19" ht="14.25" customHeight="1" thickBot="1" x14ac:dyDescent="0.3">
      <c r="A194" s="53" t="s">
        <v>29</v>
      </c>
      <c r="B194" s="53" t="s">
        <v>29</v>
      </c>
      <c r="C194" s="51" t="s">
        <v>68</v>
      </c>
      <c r="D194" s="51" t="s">
        <v>3</v>
      </c>
      <c r="E194" s="51" t="s">
        <v>69</v>
      </c>
      <c r="F194" s="51" t="s">
        <v>2</v>
      </c>
      <c r="G194" s="51" t="s">
        <v>9</v>
      </c>
      <c r="H194" s="51" t="s">
        <v>1</v>
      </c>
      <c r="I194" s="51" t="s">
        <v>10</v>
      </c>
      <c r="J194" s="51" t="s">
        <v>0</v>
      </c>
      <c r="K194" s="51" t="s">
        <v>11</v>
      </c>
      <c r="L194" s="51" t="s">
        <v>13</v>
      </c>
      <c r="M194" s="51" t="s">
        <v>12</v>
      </c>
      <c r="N194" s="51" t="s">
        <v>66</v>
      </c>
      <c r="O194" s="51" t="s">
        <v>94</v>
      </c>
      <c r="P194" s="51" t="s">
        <v>97</v>
      </c>
      <c r="Q194" s="51" t="s">
        <v>95</v>
      </c>
      <c r="R194" s="51" t="s">
        <v>98</v>
      </c>
      <c r="S194" s="51" t="s">
        <v>96</v>
      </c>
    </row>
    <row r="195" spans="1:19" ht="14.25" customHeight="1" thickBot="1" x14ac:dyDescent="0.3">
      <c r="B195" s="54" t="s">
        <v>85</v>
      </c>
      <c r="C195" s="55" t="s">
        <v>106</v>
      </c>
      <c r="D195" s="55" t="s">
        <v>103</v>
      </c>
      <c r="E195" s="55" t="s">
        <v>104</v>
      </c>
      <c r="F195" s="55" t="s">
        <v>86</v>
      </c>
      <c r="G195" s="55" t="s">
        <v>81</v>
      </c>
      <c r="H195" s="55" t="s">
        <v>67</v>
      </c>
      <c r="I195" s="55" t="s">
        <v>4</v>
      </c>
      <c r="J195" s="55" t="s">
        <v>68</v>
      </c>
      <c r="K195" s="55" t="s">
        <v>3</v>
      </c>
      <c r="L195" s="55" t="s">
        <v>69</v>
      </c>
      <c r="M195" s="55" t="s">
        <v>2</v>
      </c>
      <c r="N195" s="55" t="s">
        <v>9</v>
      </c>
      <c r="O195" s="55" t="s">
        <v>1</v>
      </c>
      <c r="P195" s="55" t="s">
        <v>10</v>
      </c>
      <c r="Q195" s="55" t="s">
        <v>0</v>
      </c>
      <c r="R195" s="55" t="s">
        <v>11</v>
      </c>
      <c r="S195" s="55" t="s">
        <v>13</v>
      </c>
    </row>
    <row r="196" spans="1:19" ht="14.25" customHeight="1" x14ac:dyDescent="0.25">
      <c r="B196" s="41" t="s">
        <v>87</v>
      </c>
      <c r="C196" s="42">
        <v>100</v>
      </c>
      <c r="D196" s="42">
        <v>48</v>
      </c>
      <c r="E196" s="42">
        <v>101</v>
      </c>
      <c r="F196" s="42">
        <v>46</v>
      </c>
      <c r="G196" s="42">
        <v>100</v>
      </c>
      <c r="H196" s="42">
        <v>47</v>
      </c>
      <c r="I196" s="42">
        <v>100</v>
      </c>
      <c r="J196" s="42">
        <v>49</v>
      </c>
      <c r="K196" s="42">
        <v>96</v>
      </c>
      <c r="L196" s="42">
        <v>49</v>
      </c>
      <c r="M196" s="42">
        <v>51</v>
      </c>
      <c r="N196" s="42">
        <v>47</v>
      </c>
      <c r="O196" s="42">
        <v>52</v>
      </c>
      <c r="P196" s="42">
        <v>47</v>
      </c>
      <c r="Q196" s="42">
        <v>49</v>
      </c>
      <c r="R196" s="42">
        <v>48</v>
      </c>
      <c r="S196" s="42">
        <v>50</v>
      </c>
    </row>
    <row r="197" spans="1:19" ht="14.25" customHeight="1" x14ac:dyDescent="0.25">
      <c r="B197" s="43" t="s">
        <v>88</v>
      </c>
      <c r="C197" s="44">
        <v>59</v>
      </c>
      <c r="D197" s="44">
        <v>22</v>
      </c>
      <c r="E197" s="44">
        <v>52</v>
      </c>
      <c r="F197" s="44">
        <v>21</v>
      </c>
      <c r="G197" s="44">
        <v>46</v>
      </c>
      <c r="H197" s="44">
        <v>22</v>
      </c>
      <c r="I197" s="44">
        <v>61</v>
      </c>
      <c r="J197" s="44">
        <v>28</v>
      </c>
      <c r="K197" s="44">
        <v>48</v>
      </c>
      <c r="L197" s="44">
        <v>26</v>
      </c>
      <c r="M197" s="44">
        <v>36</v>
      </c>
      <c r="N197" s="44">
        <v>25</v>
      </c>
      <c r="O197" s="44">
        <v>28</v>
      </c>
      <c r="P197" s="44">
        <v>25</v>
      </c>
      <c r="Q197" s="44">
        <v>36</v>
      </c>
      <c r="R197" s="44">
        <v>29</v>
      </c>
      <c r="S197" s="44">
        <v>26</v>
      </c>
    </row>
    <row r="198" spans="1:19" ht="14.25" customHeight="1" x14ac:dyDescent="0.25">
      <c r="B198" s="45" t="s">
        <v>89</v>
      </c>
      <c r="C198" s="46">
        <v>39</v>
      </c>
      <c r="D198" s="46">
        <v>17</v>
      </c>
      <c r="E198" s="46">
        <v>47</v>
      </c>
      <c r="F198" s="46">
        <v>12</v>
      </c>
      <c r="G198" s="46">
        <v>34</v>
      </c>
      <c r="H198" s="46">
        <v>18</v>
      </c>
      <c r="I198" s="46">
        <v>49</v>
      </c>
      <c r="J198" s="46">
        <v>19</v>
      </c>
      <c r="K198" s="46">
        <v>35</v>
      </c>
      <c r="L198" s="46">
        <v>18</v>
      </c>
      <c r="M198" s="46">
        <v>25</v>
      </c>
      <c r="N198" s="46">
        <v>16</v>
      </c>
      <c r="O198" s="46">
        <v>12</v>
      </c>
      <c r="P198" s="46">
        <v>6</v>
      </c>
      <c r="Q198" s="46">
        <v>14</v>
      </c>
      <c r="R198" s="46">
        <v>9</v>
      </c>
      <c r="S198" s="44">
        <v>17</v>
      </c>
    </row>
    <row r="199" spans="1:19" ht="14.25" customHeight="1" x14ac:dyDescent="0.25">
      <c r="B199" s="45" t="s">
        <v>90</v>
      </c>
      <c r="C199" s="47">
        <v>83</v>
      </c>
      <c r="D199" s="47">
        <v>34</v>
      </c>
      <c r="E199" s="47">
        <v>78</v>
      </c>
      <c r="F199" s="47">
        <v>37</v>
      </c>
      <c r="G199" s="47">
        <v>67</v>
      </c>
      <c r="H199" s="47">
        <v>32</v>
      </c>
      <c r="I199" s="47">
        <v>76</v>
      </c>
      <c r="J199" s="47">
        <v>35</v>
      </c>
      <c r="K199" s="47">
        <v>65</v>
      </c>
      <c r="L199" s="47">
        <v>35</v>
      </c>
      <c r="M199" s="47">
        <v>45</v>
      </c>
      <c r="N199" s="47">
        <v>32</v>
      </c>
      <c r="O199" s="47">
        <v>38</v>
      </c>
      <c r="P199" s="47">
        <v>30</v>
      </c>
      <c r="Q199" s="47">
        <v>41</v>
      </c>
      <c r="R199" s="47">
        <v>37</v>
      </c>
      <c r="S199" s="44">
        <v>41</v>
      </c>
    </row>
    <row r="200" spans="1:19" ht="14.25" customHeight="1" x14ac:dyDescent="0.25">
      <c r="B200" s="45" t="s">
        <v>91</v>
      </c>
      <c r="C200" s="46">
        <v>18</v>
      </c>
      <c r="D200" s="46">
        <v>17</v>
      </c>
      <c r="E200" s="46">
        <v>22</v>
      </c>
      <c r="F200" s="46">
        <v>12</v>
      </c>
      <c r="G200" s="46">
        <v>30</v>
      </c>
      <c r="H200" s="46">
        <v>14</v>
      </c>
      <c r="I200" s="46">
        <v>23</v>
      </c>
      <c r="J200" s="46">
        <v>13</v>
      </c>
      <c r="K200" s="46">
        <v>25</v>
      </c>
      <c r="L200" s="46">
        <v>16</v>
      </c>
      <c r="M200" s="46">
        <v>7</v>
      </c>
      <c r="N200" s="46">
        <v>19</v>
      </c>
      <c r="O200" s="46">
        <v>15</v>
      </c>
      <c r="P200" s="46">
        <v>15</v>
      </c>
      <c r="Q200" s="46">
        <v>6</v>
      </c>
      <c r="R200" s="46">
        <v>14</v>
      </c>
      <c r="S200" s="44">
        <v>15</v>
      </c>
    </row>
    <row r="201" spans="1:19" ht="14.25" customHeight="1" x14ac:dyDescent="0.25">
      <c r="B201" s="45" t="s">
        <v>92</v>
      </c>
      <c r="C201" s="46">
        <v>6</v>
      </c>
      <c r="D201" s="46">
        <v>3</v>
      </c>
      <c r="E201" s="46">
        <v>5</v>
      </c>
      <c r="F201" s="46">
        <v>2</v>
      </c>
      <c r="G201" s="46">
        <v>1</v>
      </c>
      <c r="H201" s="46">
        <v>2</v>
      </c>
      <c r="I201" s="46">
        <v>1</v>
      </c>
      <c r="J201" s="46">
        <v>0</v>
      </c>
      <c r="K201" s="46">
        <v>4</v>
      </c>
      <c r="L201" s="46">
        <v>1</v>
      </c>
      <c r="M201" s="46">
        <v>1</v>
      </c>
      <c r="N201" s="46">
        <v>1</v>
      </c>
      <c r="O201" s="46">
        <v>0</v>
      </c>
      <c r="P201" s="46">
        <v>0</v>
      </c>
      <c r="Q201" s="46">
        <v>0</v>
      </c>
      <c r="R201" s="46">
        <v>0</v>
      </c>
      <c r="S201" s="44">
        <v>0</v>
      </c>
    </row>
    <row r="202" spans="1:19" ht="14.25" customHeight="1" thickBot="1" x14ac:dyDescent="0.3">
      <c r="B202" s="48" t="s">
        <v>93</v>
      </c>
      <c r="C202" s="49">
        <v>17</v>
      </c>
      <c r="D202" s="49">
        <v>6</v>
      </c>
      <c r="E202" s="49">
        <v>22</v>
      </c>
      <c r="F202" s="49">
        <v>11</v>
      </c>
      <c r="G202" s="49">
        <v>23</v>
      </c>
      <c r="H202" s="49">
        <v>9</v>
      </c>
      <c r="I202" s="49">
        <v>15</v>
      </c>
      <c r="J202" s="49">
        <v>8</v>
      </c>
      <c r="K202" s="49">
        <v>19</v>
      </c>
      <c r="L202" s="49">
        <v>6</v>
      </c>
      <c r="M202" s="49">
        <v>7</v>
      </c>
      <c r="N202" s="49">
        <v>2</v>
      </c>
      <c r="O202" s="49">
        <v>9</v>
      </c>
      <c r="P202" s="49">
        <v>7</v>
      </c>
      <c r="Q202" s="49">
        <v>7</v>
      </c>
      <c r="R202" s="49">
        <v>5</v>
      </c>
      <c r="S202" s="49">
        <v>9</v>
      </c>
    </row>
    <row r="203" spans="1:19" ht="14.25" hidden="1" customHeight="1" thickBot="1" x14ac:dyDescent="0.3"/>
    <row r="204" spans="1:19" ht="14.25" customHeight="1" thickBot="1" x14ac:dyDescent="0.3">
      <c r="A204" s="53" t="s">
        <v>30</v>
      </c>
      <c r="B204" s="53" t="s">
        <v>30</v>
      </c>
      <c r="C204" s="51" t="s">
        <v>9</v>
      </c>
      <c r="D204" s="51" t="s">
        <v>1</v>
      </c>
      <c r="E204" s="51" t="s">
        <v>10</v>
      </c>
      <c r="F204" s="51" t="s">
        <v>0</v>
      </c>
      <c r="G204" s="51" t="s">
        <v>11</v>
      </c>
      <c r="H204" s="51" t="s">
        <v>13</v>
      </c>
      <c r="I204" s="51" t="s">
        <v>12</v>
      </c>
      <c r="K204" s="51" t="s">
        <v>94</v>
      </c>
      <c r="M204" s="51" t="s">
        <v>95</v>
      </c>
      <c r="O204" s="51" t="s">
        <v>96</v>
      </c>
      <c r="Q204" s="51" t="s">
        <v>100</v>
      </c>
      <c r="S204" s="51" t="s">
        <v>102</v>
      </c>
    </row>
    <row r="205" spans="1:19" ht="14.25" customHeight="1" thickBot="1" x14ac:dyDescent="0.3">
      <c r="B205" s="54" t="s">
        <v>85</v>
      </c>
      <c r="C205" s="55" t="s">
        <v>104</v>
      </c>
      <c r="D205" s="55" t="s">
        <v>86</v>
      </c>
      <c r="E205" s="55" t="s">
        <v>81</v>
      </c>
      <c r="F205" s="55" t="s">
        <v>67</v>
      </c>
      <c r="G205" s="55" t="s">
        <v>4</v>
      </c>
      <c r="H205" s="55" t="s">
        <v>68</v>
      </c>
      <c r="I205" s="55" t="s">
        <v>3</v>
      </c>
      <c r="K205" s="55" t="s">
        <v>2</v>
      </c>
      <c r="M205" s="55" t="s">
        <v>1</v>
      </c>
      <c r="O205" s="55" t="s">
        <v>0</v>
      </c>
      <c r="Q205" s="55" t="s">
        <v>13</v>
      </c>
      <c r="S205" s="55" t="s">
        <v>66</v>
      </c>
    </row>
    <row r="206" spans="1:19" ht="14.25" customHeight="1" x14ac:dyDescent="0.25">
      <c r="B206" s="41" t="s">
        <v>87</v>
      </c>
      <c r="C206" s="42">
        <v>102</v>
      </c>
      <c r="D206" s="42">
        <v>49</v>
      </c>
      <c r="E206" s="42">
        <v>99</v>
      </c>
      <c r="F206" s="42">
        <v>49</v>
      </c>
      <c r="G206" s="42">
        <v>100</v>
      </c>
      <c r="H206" s="42">
        <v>45</v>
      </c>
      <c r="I206" s="42">
        <v>102</v>
      </c>
      <c r="K206" s="42">
        <v>102</v>
      </c>
      <c r="M206" s="42">
        <v>100</v>
      </c>
      <c r="O206" s="42">
        <v>101</v>
      </c>
      <c r="Q206" s="42">
        <v>97</v>
      </c>
      <c r="S206" s="42">
        <v>93</v>
      </c>
    </row>
    <row r="207" spans="1:19" ht="14.25" customHeight="1" x14ac:dyDescent="0.25">
      <c r="B207" s="43" t="s">
        <v>88</v>
      </c>
      <c r="C207" s="44">
        <v>60</v>
      </c>
      <c r="D207" s="44">
        <v>15</v>
      </c>
      <c r="E207" s="44">
        <v>53</v>
      </c>
      <c r="F207" s="44">
        <v>21</v>
      </c>
      <c r="G207" s="44">
        <v>76</v>
      </c>
      <c r="H207" s="44">
        <v>19</v>
      </c>
      <c r="I207" s="44">
        <v>67</v>
      </c>
      <c r="K207" s="44">
        <v>50</v>
      </c>
      <c r="M207" s="44">
        <v>30</v>
      </c>
      <c r="O207" s="44">
        <v>57</v>
      </c>
      <c r="Q207" s="44">
        <v>68</v>
      </c>
      <c r="S207" s="44">
        <v>69</v>
      </c>
    </row>
    <row r="208" spans="1:19" ht="14.25" customHeight="1" x14ac:dyDescent="0.25">
      <c r="B208" s="45" t="s">
        <v>89</v>
      </c>
      <c r="C208" s="46">
        <v>59</v>
      </c>
      <c r="D208" s="46">
        <v>15</v>
      </c>
      <c r="E208" s="46">
        <v>51</v>
      </c>
      <c r="F208" s="46">
        <v>20</v>
      </c>
      <c r="G208" s="46">
        <v>74</v>
      </c>
      <c r="H208" s="46">
        <v>18</v>
      </c>
      <c r="I208" s="46">
        <v>66</v>
      </c>
      <c r="K208" s="46">
        <v>47</v>
      </c>
      <c r="M208" s="46">
        <v>29</v>
      </c>
      <c r="O208" s="46">
        <v>53</v>
      </c>
      <c r="Q208" s="46">
        <v>65</v>
      </c>
      <c r="S208" s="46">
        <v>53</v>
      </c>
    </row>
    <row r="209" spans="1:21" ht="14.25" customHeight="1" x14ac:dyDescent="0.25">
      <c r="B209" s="45" t="s">
        <v>90</v>
      </c>
      <c r="C209" s="47">
        <v>78</v>
      </c>
      <c r="D209" s="47">
        <v>27</v>
      </c>
      <c r="E209" s="47">
        <v>65</v>
      </c>
      <c r="F209" s="47">
        <v>31</v>
      </c>
      <c r="G209" s="47">
        <v>92</v>
      </c>
      <c r="H209" s="47">
        <v>27</v>
      </c>
      <c r="I209" s="47">
        <v>84</v>
      </c>
      <c r="K209" s="47">
        <v>70</v>
      </c>
      <c r="M209" s="47">
        <v>68</v>
      </c>
      <c r="O209" s="47">
        <v>79</v>
      </c>
      <c r="Q209" s="77" t="s">
        <v>101</v>
      </c>
      <c r="S209" s="77" t="s">
        <v>101</v>
      </c>
    </row>
    <row r="210" spans="1:21" ht="14.25" customHeight="1" x14ac:dyDescent="0.25">
      <c r="B210" s="45" t="s">
        <v>91</v>
      </c>
      <c r="C210" s="46">
        <v>17</v>
      </c>
      <c r="D210" s="46">
        <v>15</v>
      </c>
      <c r="E210" s="46">
        <v>22</v>
      </c>
      <c r="F210" s="46">
        <v>13</v>
      </c>
      <c r="G210" s="46">
        <v>7</v>
      </c>
      <c r="H210" s="46">
        <v>12</v>
      </c>
      <c r="I210" s="46">
        <v>16</v>
      </c>
      <c r="K210" s="46">
        <v>19</v>
      </c>
      <c r="M210" s="46">
        <v>18</v>
      </c>
      <c r="O210" s="46">
        <v>12</v>
      </c>
      <c r="Q210" s="46">
        <v>11</v>
      </c>
      <c r="S210" s="46">
        <v>18</v>
      </c>
    </row>
    <row r="211" spans="1:21" ht="14.25" customHeight="1" x14ac:dyDescent="0.25">
      <c r="B211" s="45" t="s">
        <v>92</v>
      </c>
      <c r="C211" s="46">
        <v>0</v>
      </c>
      <c r="D211" s="46">
        <v>0</v>
      </c>
      <c r="E211" s="46">
        <v>0</v>
      </c>
      <c r="F211" s="46">
        <v>0</v>
      </c>
      <c r="G211" s="46">
        <v>1</v>
      </c>
      <c r="H211" s="46">
        <v>0</v>
      </c>
      <c r="I211" s="46">
        <v>1</v>
      </c>
      <c r="K211" s="46">
        <v>0</v>
      </c>
      <c r="M211" s="46">
        <v>0</v>
      </c>
      <c r="O211" s="46">
        <v>0</v>
      </c>
      <c r="Q211" s="46">
        <v>0</v>
      </c>
      <c r="S211" s="46">
        <v>6</v>
      </c>
    </row>
    <row r="212" spans="1:21" ht="14.25" customHeight="1" thickBot="1" x14ac:dyDescent="0.3">
      <c r="B212" s="48" t="s">
        <v>93</v>
      </c>
      <c r="C212" s="49">
        <v>25</v>
      </c>
      <c r="D212" s="49">
        <v>19</v>
      </c>
      <c r="E212" s="49">
        <v>24</v>
      </c>
      <c r="F212" s="49">
        <v>15</v>
      </c>
      <c r="G212" s="49">
        <v>16</v>
      </c>
      <c r="H212" s="49">
        <v>14</v>
      </c>
      <c r="I212" s="49">
        <v>18</v>
      </c>
      <c r="K212" s="49">
        <v>33</v>
      </c>
      <c r="M212" s="49">
        <v>52</v>
      </c>
      <c r="O212" s="49">
        <v>32</v>
      </c>
      <c r="Q212" s="77">
        <v>18</v>
      </c>
      <c r="S212" s="77" t="s">
        <v>101</v>
      </c>
    </row>
    <row r="213" spans="1:21" ht="14.25" hidden="1" customHeight="1" thickBot="1" x14ac:dyDescent="0.3"/>
    <row r="214" spans="1:21" ht="14.25" customHeight="1" thickBot="1" x14ac:dyDescent="0.3">
      <c r="A214" s="53" t="s">
        <v>31</v>
      </c>
      <c r="B214" s="53" t="s">
        <v>31</v>
      </c>
      <c r="C214" s="51" t="s">
        <v>69</v>
      </c>
      <c r="D214" s="51" t="s">
        <v>2</v>
      </c>
      <c r="E214" s="51" t="s">
        <v>9</v>
      </c>
      <c r="F214" s="51" t="s">
        <v>1</v>
      </c>
      <c r="G214" s="51" t="s">
        <v>10</v>
      </c>
      <c r="H214" s="51" t="s">
        <v>0</v>
      </c>
      <c r="I214" s="51" t="s">
        <v>11</v>
      </c>
      <c r="K214" s="52" t="s">
        <v>12</v>
      </c>
      <c r="M214" s="52" t="s">
        <v>94</v>
      </c>
      <c r="O214" s="52" t="s">
        <v>95</v>
      </c>
      <c r="Q214" s="52" t="s">
        <v>96</v>
      </c>
      <c r="S214" s="52" t="s">
        <v>100</v>
      </c>
      <c r="U214" s="52"/>
    </row>
    <row r="215" spans="1:21" ht="14.25" customHeight="1" thickBot="1" x14ac:dyDescent="0.3">
      <c r="B215" s="54" t="s">
        <v>85</v>
      </c>
      <c r="C215" s="55" t="s">
        <v>106</v>
      </c>
      <c r="D215" s="55" t="s">
        <v>103</v>
      </c>
      <c r="E215" s="55" t="s">
        <v>104</v>
      </c>
      <c r="F215" s="55" t="s">
        <v>86</v>
      </c>
      <c r="G215" s="55" t="s">
        <v>81</v>
      </c>
      <c r="H215" s="55" t="s">
        <v>67</v>
      </c>
      <c r="I215" s="55" t="s">
        <v>4</v>
      </c>
      <c r="K215" s="55" t="s">
        <v>3</v>
      </c>
      <c r="M215" s="55" t="s">
        <v>2</v>
      </c>
      <c r="O215" s="55" t="s">
        <v>1</v>
      </c>
      <c r="Q215" s="55" t="s">
        <v>0</v>
      </c>
      <c r="S215" s="55" t="s">
        <v>13</v>
      </c>
      <c r="U215" s="55"/>
    </row>
    <row r="216" spans="1:21" ht="14.25" customHeight="1" x14ac:dyDescent="0.25">
      <c r="B216" s="41" t="s">
        <v>87</v>
      </c>
      <c r="C216" s="42">
        <v>50</v>
      </c>
      <c r="D216" s="42">
        <v>50</v>
      </c>
      <c r="E216" s="42">
        <v>50</v>
      </c>
      <c r="F216" s="42">
        <v>50</v>
      </c>
      <c r="G216" s="42">
        <v>50</v>
      </c>
      <c r="H216" s="42">
        <v>49</v>
      </c>
      <c r="I216" s="42">
        <v>50</v>
      </c>
      <c r="K216" s="42">
        <v>50</v>
      </c>
      <c r="M216" s="42">
        <v>50</v>
      </c>
      <c r="O216" s="42">
        <v>52</v>
      </c>
      <c r="Q216" s="42">
        <v>50</v>
      </c>
      <c r="S216" s="42">
        <v>51</v>
      </c>
      <c r="U216" s="42"/>
    </row>
    <row r="217" spans="1:21" ht="14.25" customHeight="1" x14ac:dyDescent="0.25">
      <c r="B217" s="43" t="s">
        <v>88</v>
      </c>
      <c r="C217" s="44">
        <v>18</v>
      </c>
      <c r="D217" s="44">
        <v>12</v>
      </c>
      <c r="E217" s="44">
        <v>15</v>
      </c>
      <c r="F217" s="44">
        <v>10</v>
      </c>
      <c r="G217" s="44">
        <v>8</v>
      </c>
      <c r="H217" s="44">
        <v>15</v>
      </c>
      <c r="I217" s="44">
        <v>29</v>
      </c>
      <c r="K217" s="44">
        <v>27</v>
      </c>
      <c r="M217" s="44">
        <v>27</v>
      </c>
      <c r="O217" s="44">
        <v>35</v>
      </c>
      <c r="Q217" s="44">
        <v>29</v>
      </c>
      <c r="S217" s="44">
        <v>32</v>
      </c>
      <c r="U217" s="44"/>
    </row>
    <row r="218" spans="1:21" ht="14.25" customHeight="1" x14ac:dyDescent="0.25">
      <c r="B218" s="45" t="s">
        <v>89</v>
      </c>
      <c r="C218" s="46">
        <v>18</v>
      </c>
      <c r="D218" s="46">
        <v>12</v>
      </c>
      <c r="E218" s="46">
        <v>15</v>
      </c>
      <c r="F218" s="46">
        <v>9</v>
      </c>
      <c r="G218" s="46">
        <v>8</v>
      </c>
      <c r="H218" s="46">
        <v>15</v>
      </c>
      <c r="I218" s="46">
        <v>29</v>
      </c>
      <c r="K218" s="46">
        <v>24</v>
      </c>
      <c r="M218" s="46">
        <v>25</v>
      </c>
      <c r="O218" s="46">
        <v>34</v>
      </c>
      <c r="Q218" s="46">
        <v>24</v>
      </c>
      <c r="S218" s="46">
        <v>32</v>
      </c>
      <c r="U218" s="46"/>
    </row>
    <row r="219" spans="1:21" ht="14.25" customHeight="1" x14ac:dyDescent="0.25">
      <c r="B219" s="45" t="s">
        <v>90</v>
      </c>
      <c r="C219" s="47">
        <v>46</v>
      </c>
      <c r="D219" s="47">
        <v>34</v>
      </c>
      <c r="E219" s="47">
        <v>46</v>
      </c>
      <c r="F219" s="47">
        <v>39</v>
      </c>
      <c r="G219" s="47">
        <v>37</v>
      </c>
      <c r="H219" s="47">
        <v>38</v>
      </c>
      <c r="I219" s="47">
        <v>41</v>
      </c>
      <c r="K219" s="47">
        <v>43</v>
      </c>
      <c r="M219" s="47">
        <v>45</v>
      </c>
      <c r="O219" s="47">
        <v>47</v>
      </c>
      <c r="Q219" s="47">
        <v>43</v>
      </c>
      <c r="S219" s="77" t="s">
        <v>101</v>
      </c>
      <c r="U219" s="47"/>
    </row>
    <row r="220" spans="1:21" ht="14.25" customHeight="1" x14ac:dyDescent="0.25">
      <c r="B220" s="45" t="s">
        <v>91</v>
      </c>
      <c r="C220" s="46">
        <v>9</v>
      </c>
      <c r="D220" s="46">
        <v>13</v>
      </c>
      <c r="E220" s="46">
        <v>8</v>
      </c>
      <c r="F220" s="46">
        <v>18</v>
      </c>
      <c r="G220" s="46">
        <v>15</v>
      </c>
      <c r="H220" s="46">
        <v>15</v>
      </c>
      <c r="I220" s="46">
        <v>11</v>
      </c>
      <c r="K220" s="46">
        <v>9</v>
      </c>
      <c r="M220" s="46">
        <v>7</v>
      </c>
      <c r="O220" s="46">
        <v>9</v>
      </c>
      <c r="Q220" s="46">
        <v>9</v>
      </c>
      <c r="S220" s="46">
        <v>9</v>
      </c>
      <c r="U220" s="46"/>
    </row>
    <row r="221" spans="1:21" ht="14.25" customHeight="1" x14ac:dyDescent="0.25">
      <c r="B221" s="45" t="s">
        <v>92</v>
      </c>
      <c r="C221" s="46">
        <v>7</v>
      </c>
      <c r="D221" s="46">
        <v>10</v>
      </c>
      <c r="E221" s="46">
        <v>2</v>
      </c>
      <c r="F221" s="46">
        <v>5</v>
      </c>
      <c r="G221" s="46">
        <v>0</v>
      </c>
      <c r="H221" s="46">
        <v>2</v>
      </c>
      <c r="I221" s="46">
        <v>2</v>
      </c>
      <c r="K221" s="46">
        <v>1</v>
      </c>
      <c r="M221" s="46">
        <v>1</v>
      </c>
      <c r="O221" s="46">
        <v>0</v>
      </c>
      <c r="Q221" s="46">
        <v>1</v>
      </c>
      <c r="S221" s="46">
        <v>0</v>
      </c>
      <c r="U221" s="46"/>
    </row>
    <row r="222" spans="1:21" ht="14.25" customHeight="1" thickBot="1" x14ac:dyDescent="0.3">
      <c r="B222" s="48" t="s">
        <v>93</v>
      </c>
      <c r="C222" s="49">
        <v>16</v>
      </c>
      <c r="D222" s="49">
        <v>15</v>
      </c>
      <c r="E222" s="49">
        <v>25</v>
      </c>
      <c r="F222" s="49">
        <v>17</v>
      </c>
      <c r="G222" s="49">
        <v>27</v>
      </c>
      <c r="H222" s="49">
        <v>17</v>
      </c>
      <c r="I222" s="49">
        <v>8</v>
      </c>
      <c r="K222" s="49">
        <v>13</v>
      </c>
      <c r="M222" s="49">
        <v>15</v>
      </c>
      <c r="O222" s="49">
        <v>8</v>
      </c>
      <c r="Q222" s="49">
        <v>11</v>
      </c>
      <c r="S222" s="49">
        <v>10</v>
      </c>
      <c r="U222" s="49"/>
    </row>
    <row r="223" spans="1:21" ht="14.25" hidden="1" customHeight="1" thickBot="1" x14ac:dyDescent="0.3"/>
    <row r="224" spans="1:21" ht="14.25" customHeight="1" thickBot="1" x14ac:dyDescent="0.3">
      <c r="A224" s="53" t="s">
        <v>32</v>
      </c>
      <c r="B224" s="53" t="s">
        <v>32</v>
      </c>
      <c r="C224" s="51" t="s">
        <v>68</v>
      </c>
      <c r="D224" s="51" t="s">
        <v>3</v>
      </c>
      <c r="E224" s="51" t="s">
        <v>69</v>
      </c>
      <c r="F224" s="51" t="s">
        <v>2</v>
      </c>
      <c r="G224" s="51" t="s">
        <v>9</v>
      </c>
      <c r="I224" s="51" t="s">
        <v>10</v>
      </c>
      <c r="K224" s="52" t="s">
        <v>11</v>
      </c>
      <c r="M224" s="52" t="s">
        <v>12</v>
      </c>
      <c r="O224" s="52" t="s">
        <v>94</v>
      </c>
      <c r="Q224" s="52" t="s">
        <v>95</v>
      </c>
      <c r="S224" s="52" t="s">
        <v>96</v>
      </c>
    </row>
    <row r="225" spans="1:20" ht="14.25" customHeight="1" thickBot="1" x14ac:dyDescent="0.3">
      <c r="B225" s="54" t="s">
        <v>85</v>
      </c>
      <c r="C225" s="55" t="s">
        <v>106</v>
      </c>
      <c r="D225" s="55" t="s">
        <v>103</v>
      </c>
      <c r="E225" s="55" t="s">
        <v>104</v>
      </c>
      <c r="F225" s="55" t="s">
        <v>86</v>
      </c>
      <c r="G225" s="55" t="s">
        <v>81</v>
      </c>
      <c r="I225" s="55" t="s">
        <v>4</v>
      </c>
      <c r="K225" s="55" t="s">
        <v>3</v>
      </c>
      <c r="M225" s="55" t="s">
        <v>2</v>
      </c>
      <c r="O225" s="55" t="s">
        <v>1</v>
      </c>
      <c r="Q225" s="55" t="s">
        <v>0</v>
      </c>
      <c r="S225" s="55" t="s">
        <v>13</v>
      </c>
    </row>
    <row r="226" spans="1:20" ht="14.25" customHeight="1" x14ac:dyDescent="0.25">
      <c r="B226" s="41" t="s">
        <v>87</v>
      </c>
      <c r="C226" s="42">
        <v>41</v>
      </c>
      <c r="D226" s="42">
        <v>42</v>
      </c>
      <c r="E226" s="42">
        <v>40</v>
      </c>
      <c r="F226" s="42">
        <v>38</v>
      </c>
      <c r="G226" s="42">
        <v>41</v>
      </c>
      <c r="I226" s="42">
        <v>53</v>
      </c>
      <c r="K226" s="42">
        <v>51</v>
      </c>
      <c r="M226" s="42">
        <v>50</v>
      </c>
      <c r="O226" s="42">
        <v>51</v>
      </c>
      <c r="Q226" s="42">
        <v>50</v>
      </c>
      <c r="S226" s="42">
        <v>49</v>
      </c>
    </row>
    <row r="227" spans="1:20" ht="14.25" customHeight="1" x14ac:dyDescent="0.25">
      <c r="B227" s="43" t="s">
        <v>88</v>
      </c>
      <c r="C227" s="44">
        <v>35</v>
      </c>
      <c r="D227" s="44">
        <v>27</v>
      </c>
      <c r="E227" s="44">
        <v>28</v>
      </c>
      <c r="F227" s="44">
        <v>27</v>
      </c>
      <c r="G227" s="44">
        <v>33</v>
      </c>
      <c r="I227" s="44">
        <v>36</v>
      </c>
      <c r="K227" s="44">
        <v>37</v>
      </c>
      <c r="M227" s="44">
        <v>37</v>
      </c>
      <c r="O227" s="44">
        <v>33</v>
      </c>
      <c r="Q227" s="44">
        <v>32</v>
      </c>
      <c r="S227" s="44">
        <v>37</v>
      </c>
    </row>
    <row r="228" spans="1:20" ht="14.25" customHeight="1" x14ac:dyDescent="0.25">
      <c r="B228" s="45" t="s">
        <v>89</v>
      </c>
      <c r="C228" s="44">
        <v>32</v>
      </c>
      <c r="D228" s="44">
        <v>21</v>
      </c>
      <c r="E228" s="44">
        <v>26</v>
      </c>
      <c r="F228" s="44">
        <v>24</v>
      </c>
      <c r="G228" s="44">
        <v>30</v>
      </c>
      <c r="I228" s="44">
        <v>34</v>
      </c>
      <c r="K228" s="46">
        <v>36</v>
      </c>
      <c r="M228" s="46">
        <v>31</v>
      </c>
      <c r="O228" s="46">
        <v>24</v>
      </c>
      <c r="Q228" s="46">
        <v>27</v>
      </c>
      <c r="S228" s="46">
        <v>36</v>
      </c>
    </row>
    <row r="229" spans="1:20" ht="14.25" customHeight="1" x14ac:dyDescent="0.25">
      <c r="B229" s="45" t="s">
        <v>90</v>
      </c>
      <c r="C229" s="44">
        <v>37</v>
      </c>
      <c r="D229" s="44">
        <v>33</v>
      </c>
      <c r="E229" s="44">
        <v>35</v>
      </c>
      <c r="F229" s="44">
        <v>34</v>
      </c>
      <c r="G229" s="44">
        <v>37</v>
      </c>
      <c r="I229" s="44">
        <v>45</v>
      </c>
      <c r="K229" s="47">
        <v>46</v>
      </c>
      <c r="M229" s="47">
        <v>45</v>
      </c>
      <c r="O229" s="47">
        <v>48</v>
      </c>
      <c r="Q229" s="47">
        <v>44</v>
      </c>
      <c r="S229" s="47">
        <v>47</v>
      </c>
    </row>
    <row r="230" spans="1:20" ht="14.25" customHeight="1" x14ac:dyDescent="0.25">
      <c r="B230" s="45" t="s">
        <v>91</v>
      </c>
      <c r="C230" s="44">
        <v>1</v>
      </c>
      <c r="D230" s="44">
        <v>7</v>
      </c>
      <c r="E230" s="44">
        <v>2</v>
      </c>
      <c r="F230" s="44">
        <v>3</v>
      </c>
      <c r="G230" s="44">
        <v>5</v>
      </c>
      <c r="I230" s="44">
        <v>11</v>
      </c>
      <c r="K230" s="46">
        <v>6</v>
      </c>
      <c r="M230" s="46">
        <v>6</v>
      </c>
      <c r="O230" s="46">
        <v>7</v>
      </c>
      <c r="Q230" s="46">
        <v>10</v>
      </c>
      <c r="S230" s="46">
        <v>6</v>
      </c>
    </row>
    <row r="231" spans="1:20" ht="14.25" customHeight="1" x14ac:dyDescent="0.25">
      <c r="B231" s="45" t="s">
        <v>92</v>
      </c>
      <c r="C231" s="44">
        <v>2</v>
      </c>
      <c r="D231" s="44">
        <v>1</v>
      </c>
      <c r="E231" s="44">
        <v>0</v>
      </c>
      <c r="F231" s="44">
        <v>1</v>
      </c>
      <c r="G231" s="44">
        <v>1</v>
      </c>
      <c r="I231" s="44">
        <v>1</v>
      </c>
      <c r="K231" s="46">
        <v>0</v>
      </c>
      <c r="M231" s="46">
        <v>0</v>
      </c>
      <c r="O231" s="46">
        <v>0</v>
      </c>
      <c r="Q231" s="46">
        <v>1</v>
      </c>
      <c r="S231" s="46">
        <v>0</v>
      </c>
    </row>
    <row r="232" spans="1:20" ht="14.25" customHeight="1" thickBot="1" x14ac:dyDescent="0.3">
      <c r="B232" s="48" t="s">
        <v>93</v>
      </c>
      <c r="C232" s="78">
        <v>3</v>
      </c>
      <c r="D232" s="78">
        <v>7</v>
      </c>
      <c r="E232" s="78">
        <v>10</v>
      </c>
      <c r="F232" s="78">
        <v>7</v>
      </c>
      <c r="G232" s="78">
        <v>2</v>
      </c>
      <c r="I232" s="78">
        <v>5</v>
      </c>
      <c r="K232" s="49">
        <v>8</v>
      </c>
      <c r="M232" s="49">
        <v>7</v>
      </c>
      <c r="O232" s="49">
        <v>11</v>
      </c>
      <c r="Q232" s="49">
        <v>7</v>
      </c>
      <c r="S232" s="49">
        <v>6</v>
      </c>
    </row>
    <row r="233" spans="1:20" ht="14.25" hidden="1" customHeight="1" thickBot="1" x14ac:dyDescent="0.3"/>
    <row r="234" spans="1:20" ht="14.25" customHeight="1" thickBot="1" x14ac:dyDescent="0.3">
      <c r="A234" s="53" t="s">
        <v>33</v>
      </c>
      <c r="B234" s="53" t="s">
        <v>33</v>
      </c>
      <c r="C234" s="51" t="s">
        <v>68</v>
      </c>
      <c r="D234" s="51"/>
      <c r="E234" s="51" t="s">
        <v>69</v>
      </c>
      <c r="F234" s="51" t="s">
        <v>9</v>
      </c>
      <c r="G234" s="51"/>
      <c r="H234" s="51" t="s">
        <v>10</v>
      </c>
      <c r="J234" s="51" t="s">
        <v>11</v>
      </c>
      <c r="L234" s="52" t="s">
        <v>12</v>
      </c>
      <c r="N234" s="52" t="s">
        <v>94</v>
      </c>
      <c r="P234" s="52" t="s">
        <v>95</v>
      </c>
      <c r="R234" s="52" t="s">
        <v>96</v>
      </c>
      <c r="T234" s="52" t="s">
        <v>100</v>
      </c>
    </row>
    <row r="235" spans="1:20" ht="14.25" customHeight="1" thickBot="1" x14ac:dyDescent="0.3">
      <c r="B235" s="54" t="s">
        <v>85</v>
      </c>
      <c r="C235" s="55" t="s">
        <v>106</v>
      </c>
      <c r="D235" s="55"/>
      <c r="E235" s="55" t="s">
        <v>104</v>
      </c>
      <c r="F235" s="55" t="s">
        <v>86</v>
      </c>
      <c r="G235" s="55"/>
      <c r="H235" s="55" t="s">
        <v>67</v>
      </c>
      <c r="J235" s="55" t="s">
        <v>68</v>
      </c>
      <c r="L235" s="55" t="s">
        <v>69</v>
      </c>
      <c r="N235" s="55" t="s">
        <v>9</v>
      </c>
      <c r="P235" s="55" t="s">
        <v>10</v>
      </c>
      <c r="R235" s="55" t="s">
        <v>11</v>
      </c>
      <c r="T235" s="55" t="s">
        <v>12</v>
      </c>
    </row>
    <row r="236" spans="1:20" ht="14.25" customHeight="1" x14ac:dyDescent="0.25">
      <c r="B236" s="41" t="s">
        <v>87</v>
      </c>
      <c r="C236" s="42">
        <v>50</v>
      </c>
      <c r="D236" s="42"/>
      <c r="E236" s="42">
        <v>37</v>
      </c>
      <c r="F236" s="42">
        <v>42</v>
      </c>
      <c r="G236" s="42"/>
      <c r="H236" s="42">
        <v>45</v>
      </c>
      <c r="J236" s="42">
        <v>49</v>
      </c>
      <c r="L236" s="42">
        <v>48</v>
      </c>
      <c r="N236" s="42">
        <v>49</v>
      </c>
      <c r="P236" s="42">
        <v>50</v>
      </c>
      <c r="R236" s="42">
        <v>47</v>
      </c>
      <c r="T236" s="42">
        <v>49</v>
      </c>
    </row>
    <row r="237" spans="1:20" ht="14.25" customHeight="1" x14ac:dyDescent="0.25">
      <c r="B237" s="43" t="s">
        <v>88</v>
      </c>
      <c r="C237" s="44">
        <v>13</v>
      </c>
      <c r="D237" s="44"/>
      <c r="E237" s="44">
        <v>13</v>
      </c>
      <c r="F237" s="44">
        <v>18</v>
      </c>
      <c r="G237" s="44"/>
      <c r="H237" s="44">
        <v>17</v>
      </c>
      <c r="J237" s="44">
        <v>34</v>
      </c>
      <c r="L237" s="44">
        <v>12</v>
      </c>
      <c r="N237" s="44">
        <v>23</v>
      </c>
      <c r="P237" s="44">
        <v>28</v>
      </c>
      <c r="R237" s="44">
        <v>30</v>
      </c>
      <c r="T237" s="44">
        <v>30</v>
      </c>
    </row>
    <row r="238" spans="1:20" ht="14.25" customHeight="1" x14ac:dyDescent="0.25">
      <c r="B238" s="45" t="s">
        <v>89</v>
      </c>
      <c r="C238" s="46">
        <v>12</v>
      </c>
      <c r="D238" s="46"/>
      <c r="E238" s="46">
        <v>11</v>
      </c>
      <c r="F238" s="46">
        <v>18</v>
      </c>
      <c r="G238" s="46"/>
      <c r="H238" s="46">
        <v>17</v>
      </c>
      <c r="J238" s="46">
        <v>29</v>
      </c>
      <c r="L238" s="46">
        <v>9</v>
      </c>
      <c r="N238" s="46">
        <v>13</v>
      </c>
      <c r="P238" s="46">
        <v>25</v>
      </c>
      <c r="R238" s="46">
        <v>21</v>
      </c>
      <c r="T238" s="46">
        <v>24</v>
      </c>
    </row>
    <row r="239" spans="1:20" ht="14.25" customHeight="1" x14ac:dyDescent="0.25">
      <c r="B239" s="45" t="s">
        <v>90</v>
      </c>
      <c r="C239" s="47">
        <v>27</v>
      </c>
      <c r="D239" s="47"/>
      <c r="E239" s="47">
        <v>14</v>
      </c>
      <c r="F239" s="47">
        <v>22</v>
      </c>
      <c r="G239" s="47"/>
      <c r="H239" s="47">
        <v>29</v>
      </c>
      <c r="J239" s="47">
        <v>39</v>
      </c>
      <c r="L239" s="47">
        <v>28</v>
      </c>
      <c r="N239" s="47">
        <v>33</v>
      </c>
      <c r="P239" s="47">
        <v>38</v>
      </c>
      <c r="R239" s="47">
        <v>41</v>
      </c>
      <c r="T239" s="47" t="s">
        <v>101</v>
      </c>
    </row>
    <row r="240" spans="1:20" ht="14.25" customHeight="1" x14ac:dyDescent="0.25">
      <c r="B240" s="45" t="s">
        <v>91</v>
      </c>
      <c r="C240" s="46">
        <v>23</v>
      </c>
      <c r="D240" s="46"/>
      <c r="E240" s="46">
        <v>18</v>
      </c>
      <c r="F240" s="46">
        <v>24</v>
      </c>
      <c r="G240" s="46"/>
      <c r="H240" s="46">
        <v>18</v>
      </c>
      <c r="J240" s="46">
        <v>9</v>
      </c>
      <c r="L240" s="46">
        <v>18</v>
      </c>
      <c r="N240" s="46">
        <v>17</v>
      </c>
      <c r="P240" s="46">
        <v>17</v>
      </c>
      <c r="R240" s="46">
        <v>11</v>
      </c>
      <c r="T240" s="46">
        <v>15</v>
      </c>
    </row>
    <row r="241" spans="1:20" ht="14.25" customHeight="1" x14ac:dyDescent="0.25">
      <c r="B241" s="45" t="s">
        <v>92</v>
      </c>
      <c r="C241" s="46">
        <v>9</v>
      </c>
      <c r="D241" s="46"/>
      <c r="E241" s="46">
        <v>2</v>
      </c>
      <c r="F241" s="46">
        <v>0</v>
      </c>
      <c r="G241" s="46"/>
      <c r="H241" s="46">
        <v>0</v>
      </c>
      <c r="J241" s="46">
        <v>0</v>
      </c>
      <c r="L241" s="46">
        <v>0</v>
      </c>
      <c r="N241" s="46">
        <v>0</v>
      </c>
      <c r="P241" s="46">
        <v>0</v>
      </c>
      <c r="R241" s="46">
        <v>0</v>
      </c>
      <c r="T241" s="46">
        <v>0</v>
      </c>
    </row>
    <row r="242" spans="1:20" ht="14.25" customHeight="1" thickBot="1" x14ac:dyDescent="0.3">
      <c r="B242" s="48" t="s">
        <v>93</v>
      </c>
      <c r="C242" s="49">
        <v>5</v>
      </c>
      <c r="D242" s="49"/>
      <c r="E242" s="49">
        <v>4</v>
      </c>
      <c r="F242" s="49">
        <v>0</v>
      </c>
      <c r="G242" s="49"/>
      <c r="H242" s="49">
        <v>10</v>
      </c>
      <c r="J242" s="49">
        <v>6</v>
      </c>
      <c r="L242" s="49">
        <v>18</v>
      </c>
      <c r="N242" s="49">
        <v>9</v>
      </c>
      <c r="P242" s="49">
        <v>5</v>
      </c>
      <c r="R242" s="49">
        <v>6</v>
      </c>
      <c r="T242" s="49">
        <v>4</v>
      </c>
    </row>
    <row r="243" spans="1:20" ht="14.25" hidden="1" customHeight="1" thickBot="1" x14ac:dyDescent="0.3"/>
    <row r="244" spans="1:20" ht="14.25" customHeight="1" thickBot="1" x14ac:dyDescent="0.3">
      <c r="A244" s="53" t="s">
        <v>34</v>
      </c>
      <c r="B244" s="53" t="s">
        <v>34</v>
      </c>
      <c r="C244" s="51"/>
      <c r="D244" s="51"/>
      <c r="E244" s="51" t="s">
        <v>69</v>
      </c>
      <c r="F244" s="37"/>
      <c r="G244" s="51" t="s">
        <v>9</v>
      </c>
      <c r="I244" s="51" t="s">
        <v>10</v>
      </c>
      <c r="K244" s="51" t="s">
        <v>11</v>
      </c>
      <c r="M244" s="52" t="s">
        <v>12</v>
      </c>
      <c r="Q244" s="52" t="s">
        <v>96</v>
      </c>
    </row>
    <row r="245" spans="1:20" ht="14.25" customHeight="1" thickBot="1" x14ac:dyDescent="0.3">
      <c r="B245" s="54" t="s">
        <v>85</v>
      </c>
      <c r="C245" s="79"/>
      <c r="D245" s="79"/>
      <c r="E245" s="79" t="s">
        <v>104</v>
      </c>
      <c r="F245" s="119"/>
      <c r="G245" s="79" t="s">
        <v>81</v>
      </c>
      <c r="I245" s="79" t="s">
        <v>4</v>
      </c>
      <c r="K245" s="55" t="s">
        <v>3</v>
      </c>
      <c r="M245" s="55" t="s">
        <v>2</v>
      </c>
      <c r="Q245" s="55" t="s">
        <v>0</v>
      </c>
    </row>
    <row r="246" spans="1:20" ht="14.25" customHeight="1" x14ac:dyDescent="0.25">
      <c r="B246" s="41" t="s">
        <v>87</v>
      </c>
      <c r="C246" s="42"/>
      <c r="D246" s="42"/>
      <c r="E246" s="42">
        <v>20</v>
      </c>
      <c r="F246" s="41"/>
      <c r="G246" s="42">
        <v>22</v>
      </c>
      <c r="I246" s="42">
        <v>26</v>
      </c>
      <c r="K246" s="42">
        <v>33</v>
      </c>
      <c r="M246" s="42">
        <v>39</v>
      </c>
      <c r="Q246" s="42">
        <v>44</v>
      </c>
    </row>
    <row r="247" spans="1:20" ht="14.25" customHeight="1" x14ac:dyDescent="0.25">
      <c r="B247" s="43" t="s">
        <v>88</v>
      </c>
      <c r="C247" s="44"/>
      <c r="D247" s="44"/>
      <c r="E247" s="44">
        <v>7</v>
      </c>
      <c r="F247" s="43"/>
      <c r="G247" s="44">
        <v>10</v>
      </c>
      <c r="I247" s="44">
        <v>10</v>
      </c>
      <c r="K247" s="44">
        <v>18</v>
      </c>
      <c r="M247" s="44">
        <v>17</v>
      </c>
      <c r="Q247" s="44">
        <v>27</v>
      </c>
    </row>
    <row r="248" spans="1:20" ht="14.25" customHeight="1" x14ac:dyDescent="0.25">
      <c r="B248" s="45" t="s">
        <v>89</v>
      </c>
      <c r="C248" s="46"/>
      <c r="D248" s="46"/>
      <c r="E248" s="46">
        <v>4</v>
      </c>
      <c r="F248" s="45"/>
      <c r="G248" s="46">
        <v>5</v>
      </c>
      <c r="I248" s="46">
        <v>1</v>
      </c>
      <c r="K248" s="46">
        <v>12</v>
      </c>
      <c r="M248" s="46">
        <v>12</v>
      </c>
      <c r="Q248" s="46">
        <v>5</v>
      </c>
    </row>
    <row r="249" spans="1:20" ht="14.25" customHeight="1" x14ac:dyDescent="0.25">
      <c r="B249" s="45" t="s">
        <v>90</v>
      </c>
      <c r="C249" s="47"/>
      <c r="D249" s="47"/>
      <c r="E249" s="47">
        <v>11</v>
      </c>
      <c r="F249" s="45"/>
      <c r="G249" s="47">
        <v>15</v>
      </c>
      <c r="I249" s="47">
        <v>17</v>
      </c>
      <c r="K249" s="47">
        <v>24</v>
      </c>
      <c r="M249" s="47">
        <v>25</v>
      </c>
      <c r="Q249" s="47">
        <v>29</v>
      </c>
    </row>
    <row r="250" spans="1:20" ht="14.25" customHeight="1" x14ac:dyDescent="0.25">
      <c r="B250" s="45" t="s">
        <v>91</v>
      </c>
      <c r="C250" s="46"/>
      <c r="D250" s="46"/>
      <c r="E250" s="46">
        <v>11</v>
      </c>
      <c r="F250" s="45"/>
      <c r="G250" s="46">
        <v>12</v>
      </c>
      <c r="I250" s="46">
        <v>13</v>
      </c>
      <c r="K250" s="46">
        <v>11</v>
      </c>
      <c r="M250" s="46">
        <v>13</v>
      </c>
      <c r="Q250" s="46">
        <v>17</v>
      </c>
    </row>
    <row r="251" spans="1:20" ht="14.25" customHeight="1" x14ac:dyDescent="0.25">
      <c r="B251" s="45" t="s">
        <v>92</v>
      </c>
      <c r="C251" s="46"/>
      <c r="D251" s="46"/>
      <c r="E251" s="46">
        <v>1</v>
      </c>
      <c r="F251" s="45"/>
      <c r="G251" s="46">
        <v>0</v>
      </c>
      <c r="I251" s="46">
        <v>1</v>
      </c>
      <c r="K251" s="46">
        <v>0</v>
      </c>
      <c r="M251" s="46">
        <v>0</v>
      </c>
      <c r="Q251" s="46">
        <v>0</v>
      </c>
    </row>
    <row r="252" spans="1:20" ht="14.25" customHeight="1" thickBot="1" x14ac:dyDescent="0.3">
      <c r="B252" s="48" t="s">
        <v>93</v>
      </c>
      <c r="C252" s="49"/>
      <c r="D252" s="49"/>
      <c r="E252" s="49">
        <v>1</v>
      </c>
      <c r="F252" s="48"/>
      <c r="G252" s="49">
        <v>0</v>
      </c>
      <c r="I252" s="49">
        <v>2</v>
      </c>
      <c r="K252" s="49">
        <v>4</v>
      </c>
      <c r="M252" s="49">
        <v>9</v>
      </c>
      <c r="Q252" s="49">
        <v>0</v>
      </c>
    </row>
    <row r="253" spans="1:20" ht="14.25" hidden="1" customHeight="1" thickBot="1" x14ac:dyDescent="0.3"/>
    <row r="254" spans="1:20" ht="14.25" customHeight="1" thickBot="1" x14ac:dyDescent="0.3">
      <c r="A254" s="53" t="s">
        <v>35</v>
      </c>
      <c r="B254" s="53" t="s">
        <v>35</v>
      </c>
      <c r="C254" s="51"/>
      <c r="D254" s="51" t="s">
        <v>3</v>
      </c>
      <c r="E254" s="51"/>
      <c r="F254" s="51" t="s">
        <v>2</v>
      </c>
      <c r="G254" s="51"/>
      <c r="H254" s="51" t="s">
        <v>1</v>
      </c>
      <c r="J254" s="52" t="s">
        <v>0</v>
      </c>
      <c r="L254" s="51" t="s">
        <v>13</v>
      </c>
      <c r="N254" s="52" t="s">
        <v>66</v>
      </c>
      <c r="P254" s="52" t="s">
        <v>97</v>
      </c>
    </row>
    <row r="255" spans="1:20" ht="14.25" customHeight="1" thickBot="1" x14ac:dyDescent="0.3">
      <c r="B255" s="54" t="s">
        <v>85</v>
      </c>
      <c r="C255" s="55"/>
      <c r="D255" s="55" t="s">
        <v>103</v>
      </c>
      <c r="E255" s="55"/>
      <c r="F255" s="55" t="s">
        <v>86</v>
      </c>
      <c r="G255" s="55"/>
      <c r="H255" s="55" t="s">
        <v>67</v>
      </c>
      <c r="J255" s="55" t="s">
        <v>68</v>
      </c>
      <c r="L255" s="55" t="s">
        <v>69</v>
      </c>
      <c r="N255" s="55" t="s">
        <v>9</v>
      </c>
      <c r="P255" s="55" t="s">
        <v>10</v>
      </c>
    </row>
    <row r="256" spans="1:20" ht="14.25" customHeight="1" x14ac:dyDescent="0.25">
      <c r="B256" s="41" t="s">
        <v>87</v>
      </c>
      <c r="C256" s="42"/>
      <c r="D256" s="42">
        <v>41</v>
      </c>
      <c r="E256" s="42"/>
      <c r="F256" s="42">
        <v>41</v>
      </c>
      <c r="G256" s="42"/>
      <c r="H256" s="42">
        <v>39</v>
      </c>
      <c r="J256" s="42">
        <v>39</v>
      </c>
      <c r="L256" s="42">
        <v>49</v>
      </c>
      <c r="N256" s="42">
        <v>50</v>
      </c>
      <c r="P256" s="42">
        <v>51</v>
      </c>
    </row>
    <row r="257" spans="1:21" ht="14.25" customHeight="1" x14ac:dyDescent="0.25">
      <c r="B257" s="43" t="s">
        <v>88</v>
      </c>
      <c r="C257" s="44"/>
      <c r="D257" s="44">
        <v>31</v>
      </c>
      <c r="E257" s="44"/>
      <c r="F257" s="44">
        <v>27</v>
      </c>
      <c r="G257" s="44"/>
      <c r="H257" s="44">
        <v>28</v>
      </c>
      <c r="J257" s="44">
        <v>33</v>
      </c>
      <c r="L257" s="44">
        <v>35</v>
      </c>
      <c r="N257" s="44">
        <v>39</v>
      </c>
      <c r="P257" s="44">
        <v>39</v>
      </c>
    </row>
    <row r="258" spans="1:21" ht="14.25" customHeight="1" x14ac:dyDescent="0.25">
      <c r="B258" s="45" t="s">
        <v>89</v>
      </c>
      <c r="C258" s="46"/>
      <c r="D258" s="46">
        <v>29</v>
      </c>
      <c r="E258" s="46"/>
      <c r="F258" s="46">
        <v>25</v>
      </c>
      <c r="G258" s="46"/>
      <c r="H258" s="46">
        <v>28</v>
      </c>
      <c r="J258" s="46">
        <v>32</v>
      </c>
      <c r="L258" s="46">
        <v>34</v>
      </c>
      <c r="N258" s="46">
        <v>38</v>
      </c>
      <c r="P258" s="46">
        <v>31</v>
      </c>
    </row>
    <row r="259" spans="1:21" ht="14.25" customHeight="1" x14ac:dyDescent="0.25">
      <c r="B259" s="45" t="s">
        <v>90</v>
      </c>
      <c r="C259" s="47"/>
      <c r="D259" s="47">
        <v>33</v>
      </c>
      <c r="E259" s="47"/>
      <c r="F259" s="47">
        <v>32</v>
      </c>
      <c r="G259" s="47"/>
      <c r="H259" s="47">
        <v>31</v>
      </c>
      <c r="J259" s="47">
        <v>33</v>
      </c>
      <c r="L259" s="47">
        <v>41</v>
      </c>
      <c r="N259" s="47">
        <v>45</v>
      </c>
      <c r="P259" s="47">
        <v>43</v>
      </c>
    </row>
    <row r="260" spans="1:21" ht="14.25" customHeight="1" x14ac:dyDescent="0.25">
      <c r="B260" s="45" t="s">
        <v>91</v>
      </c>
      <c r="C260" s="46"/>
      <c r="D260" s="46">
        <v>8</v>
      </c>
      <c r="E260" s="46"/>
      <c r="F260" s="46">
        <v>8</v>
      </c>
      <c r="G260" s="46"/>
      <c r="H260" s="46">
        <v>5</v>
      </c>
      <c r="J260" s="46">
        <v>4</v>
      </c>
      <c r="L260" s="46">
        <v>7</v>
      </c>
      <c r="N260" s="46">
        <v>6</v>
      </c>
      <c r="P260" s="46">
        <v>9</v>
      </c>
    </row>
    <row r="261" spans="1:21" ht="14.25" customHeight="1" x14ac:dyDescent="0.25">
      <c r="B261" s="45" t="s">
        <v>92</v>
      </c>
      <c r="C261" s="46"/>
      <c r="D261" s="46">
        <v>0</v>
      </c>
      <c r="E261" s="46"/>
      <c r="F261" s="46">
        <v>0</v>
      </c>
      <c r="G261" s="46"/>
      <c r="H261" s="46">
        <v>0</v>
      </c>
      <c r="J261" s="46">
        <v>1</v>
      </c>
      <c r="L261" s="46">
        <v>0</v>
      </c>
      <c r="N261" s="46">
        <v>0</v>
      </c>
      <c r="P261" s="46">
        <v>0</v>
      </c>
    </row>
    <row r="262" spans="1:21" ht="14.25" customHeight="1" thickBot="1" x14ac:dyDescent="0.3">
      <c r="B262" s="48" t="s">
        <v>93</v>
      </c>
      <c r="C262" s="49"/>
      <c r="D262" s="49">
        <v>2</v>
      </c>
      <c r="E262" s="49"/>
      <c r="F262" s="49">
        <v>6</v>
      </c>
      <c r="G262" s="49"/>
      <c r="H262" s="49">
        <v>6</v>
      </c>
      <c r="J262" s="49">
        <v>1</v>
      </c>
      <c r="L262" s="49">
        <v>7</v>
      </c>
      <c r="N262" s="49">
        <v>5</v>
      </c>
      <c r="P262" s="49">
        <v>3</v>
      </c>
    </row>
    <row r="263" spans="1:21" ht="14.25" hidden="1" customHeight="1" thickBot="1" x14ac:dyDescent="0.3"/>
    <row r="264" spans="1:21" ht="14.25" hidden="1" customHeight="1" thickBot="1" x14ac:dyDescent="0.3">
      <c r="A264" s="50" t="s">
        <v>122</v>
      </c>
      <c r="B264" s="37"/>
      <c r="C264" s="135"/>
      <c r="D264" s="135"/>
      <c r="E264" s="135"/>
      <c r="F264" s="135"/>
      <c r="G264" s="135"/>
      <c r="H264" s="135"/>
      <c r="I264" s="135"/>
      <c r="J264" s="135"/>
      <c r="K264" s="135"/>
      <c r="L264" s="135"/>
      <c r="M264" s="135"/>
      <c r="N264" s="135"/>
      <c r="O264" s="135"/>
      <c r="P264" s="135"/>
      <c r="Q264" s="135"/>
      <c r="R264" s="135"/>
      <c r="S264" s="135"/>
      <c r="T264" s="135"/>
      <c r="U264" s="135"/>
    </row>
    <row r="265" spans="1:21" ht="14.25" customHeight="1" thickBot="1" x14ac:dyDescent="0.3">
      <c r="A265" s="50"/>
      <c r="B265" s="39" t="s">
        <v>85</v>
      </c>
      <c r="C265" s="40" t="str">
        <f t="shared" ref="C265:U265" si="9">C$3</f>
        <v>ENE-JUN 17</v>
      </c>
      <c r="D265" s="40" t="str">
        <f t="shared" si="9"/>
        <v>AGO-DIC 16</v>
      </c>
      <c r="E265" s="40" t="str">
        <f t="shared" si="9"/>
        <v>ENE-JUN 16</v>
      </c>
      <c r="F265" s="40" t="str">
        <f t="shared" si="9"/>
        <v>AGO-DIC 15</v>
      </c>
      <c r="G265" s="40" t="str">
        <f t="shared" si="9"/>
        <v>ENE-JUN 15</v>
      </c>
      <c r="H265" s="40" t="str">
        <f t="shared" si="9"/>
        <v>AGO-DIC 14</v>
      </c>
      <c r="I265" s="40" t="str">
        <f t="shared" si="9"/>
        <v>ENE-JUN 14</v>
      </c>
      <c r="J265" s="40" t="str">
        <f t="shared" si="9"/>
        <v>AGO-DIC 13</v>
      </c>
      <c r="K265" s="40" t="str">
        <f t="shared" si="9"/>
        <v>ENE-JUN 13</v>
      </c>
      <c r="L265" s="40" t="str">
        <f t="shared" si="9"/>
        <v>AGO-DIC 12</v>
      </c>
      <c r="M265" s="40" t="str">
        <f t="shared" si="9"/>
        <v>ENE-JUN 12</v>
      </c>
      <c r="N265" s="40" t="str">
        <f t="shared" si="9"/>
        <v>AGO-DIC 11</v>
      </c>
      <c r="O265" s="40" t="str">
        <f t="shared" si="9"/>
        <v>ENE-JUN 11</v>
      </c>
      <c r="P265" s="40" t="str">
        <f t="shared" si="9"/>
        <v>AGO-DIC 10</v>
      </c>
      <c r="Q265" s="40" t="str">
        <f t="shared" si="9"/>
        <v>ENE-JUN 10</v>
      </c>
      <c r="R265" s="40" t="str">
        <f t="shared" si="9"/>
        <v>AGO-DIC 09</v>
      </c>
      <c r="S265" s="40" t="str">
        <f t="shared" si="9"/>
        <v>ENE-JUN 09</v>
      </c>
      <c r="T265" s="40" t="str">
        <f t="shared" si="9"/>
        <v>AGO-DIC 08</v>
      </c>
      <c r="U265" s="40" t="str">
        <f t="shared" si="9"/>
        <v>ENE-JUN 08</v>
      </c>
    </row>
    <row r="266" spans="1:21" ht="14.25" customHeight="1" x14ac:dyDescent="0.25">
      <c r="A266" s="50"/>
      <c r="B266" s="41" t="s">
        <v>87</v>
      </c>
      <c r="C266" s="42">
        <f t="shared" ref="C266:R272" si="10">C276+C286+C296+C306+C316+C326+C336</f>
        <v>279</v>
      </c>
      <c r="D266" s="42">
        <f t="shared" si="10"/>
        <v>198</v>
      </c>
      <c r="E266" s="42">
        <f t="shared" si="10"/>
        <v>246</v>
      </c>
      <c r="F266" s="42">
        <f t="shared" si="10"/>
        <v>240</v>
      </c>
      <c r="G266" s="42">
        <f t="shared" si="10"/>
        <v>234</v>
      </c>
      <c r="H266" s="42">
        <f t="shared" si="10"/>
        <v>229</v>
      </c>
      <c r="I266" s="42">
        <f>I276+I286+I296+I306+I316+I326+I336</f>
        <v>222</v>
      </c>
      <c r="J266" s="42">
        <f t="shared" ref="J266:U272" si="11">J276+J286+J296+J306+J316+J326+J336</f>
        <v>277</v>
      </c>
      <c r="K266" s="42">
        <f t="shared" si="11"/>
        <v>202</v>
      </c>
      <c r="L266" s="42">
        <f t="shared" si="11"/>
        <v>237</v>
      </c>
      <c r="M266" s="42">
        <f t="shared" si="11"/>
        <v>197</v>
      </c>
      <c r="N266" s="42">
        <f t="shared" si="11"/>
        <v>235</v>
      </c>
      <c r="O266" s="42">
        <f t="shared" si="11"/>
        <v>195</v>
      </c>
      <c r="P266" s="42">
        <f t="shared" si="11"/>
        <v>235</v>
      </c>
      <c r="Q266" s="42">
        <f t="shared" si="11"/>
        <v>192</v>
      </c>
      <c r="R266" s="42">
        <f t="shared" si="11"/>
        <v>231</v>
      </c>
      <c r="S266" s="42">
        <f t="shared" si="11"/>
        <v>198</v>
      </c>
      <c r="T266" s="42">
        <f t="shared" si="11"/>
        <v>157</v>
      </c>
      <c r="U266" s="42">
        <f t="shared" si="11"/>
        <v>0</v>
      </c>
    </row>
    <row r="267" spans="1:21" ht="14.25" customHeight="1" x14ac:dyDescent="0.25">
      <c r="A267" s="50"/>
      <c r="B267" s="43" t="s">
        <v>88</v>
      </c>
      <c r="C267" s="44">
        <f t="shared" si="10"/>
        <v>163</v>
      </c>
      <c r="D267" s="44">
        <f t="shared" si="10"/>
        <v>76</v>
      </c>
      <c r="E267" s="44">
        <f t="shared" si="10"/>
        <v>115</v>
      </c>
      <c r="F267" s="44">
        <f t="shared" si="10"/>
        <v>72</v>
      </c>
      <c r="G267" s="44">
        <f t="shared" si="10"/>
        <v>111</v>
      </c>
      <c r="H267" s="44">
        <f t="shared" si="10"/>
        <v>82</v>
      </c>
      <c r="I267" s="44">
        <f t="shared" si="10"/>
        <v>106</v>
      </c>
      <c r="J267" s="44">
        <f t="shared" si="10"/>
        <v>110</v>
      </c>
      <c r="K267" s="44">
        <f t="shared" si="10"/>
        <v>112</v>
      </c>
      <c r="L267" s="44">
        <f t="shared" si="10"/>
        <v>98</v>
      </c>
      <c r="M267" s="44">
        <f t="shared" si="11"/>
        <v>93</v>
      </c>
      <c r="N267" s="44">
        <f t="shared" si="11"/>
        <v>94</v>
      </c>
      <c r="O267" s="44">
        <f t="shared" si="10"/>
        <v>88</v>
      </c>
      <c r="P267" s="44">
        <f t="shared" si="10"/>
        <v>77</v>
      </c>
      <c r="Q267" s="44">
        <f t="shared" si="10"/>
        <v>63</v>
      </c>
      <c r="R267" s="44">
        <f t="shared" si="10"/>
        <v>72</v>
      </c>
      <c r="S267" s="44">
        <f t="shared" si="11"/>
        <v>90</v>
      </c>
      <c r="T267" s="44">
        <f t="shared" si="11"/>
        <v>71</v>
      </c>
      <c r="U267" s="44">
        <f t="shared" si="11"/>
        <v>0</v>
      </c>
    </row>
    <row r="268" spans="1:21" ht="14.25" customHeight="1" x14ac:dyDescent="0.25">
      <c r="A268" s="50"/>
      <c r="B268" s="45" t="s">
        <v>89</v>
      </c>
      <c r="C268" s="46">
        <f t="shared" si="10"/>
        <v>141</v>
      </c>
      <c r="D268" s="46">
        <f t="shared" si="10"/>
        <v>63</v>
      </c>
      <c r="E268" s="46">
        <f t="shared" si="10"/>
        <v>94</v>
      </c>
      <c r="F268" s="46">
        <f t="shared" si="10"/>
        <v>51</v>
      </c>
      <c r="G268" s="46">
        <f t="shared" si="10"/>
        <v>86</v>
      </c>
      <c r="H268" s="46">
        <f t="shared" si="10"/>
        <v>56</v>
      </c>
      <c r="I268" s="46">
        <f t="shared" si="10"/>
        <v>76</v>
      </c>
      <c r="J268" s="46">
        <f t="shared" si="10"/>
        <v>89</v>
      </c>
      <c r="K268" s="46">
        <f t="shared" si="10"/>
        <v>85</v>
      </c>
      <c r="L268" s="46">
        <f t="shared" si="10"/>
        <v>71</v>
      </c>
      <c r="M268" s="46">
        <f t="shared" si="11"/>
        <v>64</v>
      </c>
      <c r="N268" s="46">
        <f t="shared" si="11"/>
        <v>60</v>
      </c>
      <c r="O268" s="46">
        <f t="shared" si="10"/>
        <v>53</v>
      </c>
      <c r="P268" s="46">
        <f t="shared" si="10"/>
        <v>37</v>
      </c>
      <c r="Q268" s="46">
        <f t="shared" si="10"/>
        <v>34</v>
      </c>
      <c r="R268" s="46">
        <f t="shared" si="10"/>
        <v>53</v>
      </c>
      <c r="S268" s="46">
        <f t="shared" si="11"/>
        <v>52</v>
      </c>
      <c r="T268" s="46">
        <f t="shared" si="11"/>
        <v>42</v>
      </c>
      <c r="U268" s="44">
        <f t="shared" si="11"/>
        <v>0</v>
      </c>
    </row>
    <row r="269" spans="1:21" ht="14.25" customHeight="1" x14ac:dyDescent="0.25">
      <c r="A269" s="50"/>
      <c r="B269" s="45" t="s">
        <v>90</v>
      </c>
      <c r="C269" s="47">
        <f t="shared" si="10"/>
        <v>209</v>
      </c>
      <c r="D269" s="47">
        <f t="shared" si="10"/>
        <v>133</v>
      </c>
      <c r="E269" s="47">
        <f t="shared" si="10"/>
        <v>171</v>
      </c>
      <c r="F269" s="47">
        <f t="shared" si="10"/>
        <v>156</v>
      </c>
      <c r="G269" s="47">
        <f t="shared" si="10"/>
        <v>158</v>
      </c>
      <c r="H269" s="47">
        <f t="shared" si="10"/>
        <v>152</v>
      </c>
      <c r="I269" s="47">
        <f t="shared" si="10"/>
        <v>149</v>
      </c>
      <c r="J269" s="47">
        <f t="shared" si="10"/>
        <v>198</v>
      </c>
      <c r="K269" s="47">
        <f t="shared" si="10"/>
        <v>159</v>
      </c>
      <c r="L269" s="47">
        <f t="shared" si="10"/>
        <v>170</v>
      </c>
      <c r="M269" s="47">
        <f t="shared" si="11"/>
        <v>145</v>
      </c>
      <c r="N269" s="47">
        <f t="shared" si="11"/>
        <v>168</v>
      </c>
      <c r="O269" s="47">
        <f t="shared" si="10"/>
        <v>137</v>
      </c>
      <c r="P269" s="47">
        <f t="shared" si="10"/>
        <v>166</v>
      </c>
      <c r="Q269" s="47">
        <f t="shared" si="10"/>
        <v>133</v>
      </c>
      <c r="R269" s="47">
        <f t="shared" si="10"/>
        <v>170</v>
      </c>
      <c r="S269" s="47">
        <f t="shared" si="11"/>
        <v>153</v>
      </c>
      <c r="T269" s="47">
        <f t="shared" si="11"/>
        <v>114</v>
      </c>
      <c r="U269" s="44">
        <f t="shared" si="11"/>
        <v>0</v>
      </c>
    </row>
    <row r="270" spans="1:21" ht="14.25" customHeight="1" x14ac:dyDescent="0.25">
      <c r="A270" s="50"/>
      <c r="B270" s="45" t="s">
        <v>91</v>
      </c>
      <c r="C270" s="46">
        <f t="shared" si="10"/>
        <v>83</v>
      </c>
      <c r="D270" s="46">
        <f t="shared" si="10"/>
        <v>70</v>
      </c>
      <c r="E270" s="46">
        <f t="shared" si="10"/>
        <v>67</v>
      </c>
      <c r="F270" s="46">
        <f t="shared" si="10"/>
        <v>91</v>
      </c>
      <c r="G270" s="46">
        <f t="shared" si="10"/>
        <v>69</v>
      </c>
      <c r="H270" s="46">
        <f t="shared" si="10"/>
        <v>88</v>
      </c>
      <c r="I270" s="46">
        <f t="shared" si="10"/>
        <v>74</v>
      </c>
      <c r="J270" s="46">
        <f t="shared" si="10"/>
        <v>78</v>
      </c>
      <c r="K270" s="46">
        <f t="shared" si="10"/>
        <v>48</v>
      </c>
      <c r="L270" s="46">
        <f t="shared" si="10"/>
        <v>68</v>
      </c>
      <c r="M270" s="46">
        <f t="shared" si="10"/>
        <v>53</v>
      </c>
      <c r="N270" s="46">
        <f t="shared" si="10"/>
        <v>74</v>
      </c>
      <c r="O270" s="46">
        <f t="shared" si="10"/>
        <v>66</v>
      </c>
      <c r="P270" s="46">
        <f t="shared" si="10"/>
        <v>76</v>
      </c>
      <c r="Q270" s="46">
        <f t="shared" si="10"/>
        <v>66</v>
      </c>
      <c r="R270" s="46">
        <f t="shared" si="10"/>
        <v>82</v>
      </c>
      <c r="S270" s="46">
        <f t="shared" si="11"/>
        <v>62</v>
      </c>
      <c r="T270" s="46">
        <f t="shared" si="11"/>
        <v>59</v>
      </c>
      <c r="U270" s="44">
        <f t="shared" si="11"/>
        <v>0</v>
      </c>
    </row>
    <row r="271" spans="1:21" ht="14.25" customHeight="1" x14ac:dyDescent="0.25">
      <c r="A271" s="50"/>
      <c r="B271" s="45" t="s">
        <v>92</v>
      </c>
      <c r="C271" s="46">
        <f t="shared" si="10"/>
        <v>23</v>
      </c>
      <c r="D271" s="46">
        <f t="shared" si="10"/>
        <v>23</v>
      </c>
      <c r="E271" s="46">
        <f t="shared" si="10"/>
        <v>7</v>
      </c>
      <c r="F271" s="46">
        <f t="shared" si="10"/>
        <v>8</v>
      </c>
      <c r="G271" s="46">
        <f t="shared" si="10"/>
        <v>10</v>
      </c>
      <c r="H271" s="46">
        <f t="shared" si="10"/>
        <v>3</v>
      </c>
      <c r="I271" s="46">
        <f t="shared" si="10"/>
        <v>2</v>
      </c>
      <c r="J271" s="46">
        <f t="shared" si="10"/>
        <v>7</v>
      </c>
      <c r="K271" s="46">
        <f t="shared" si="10"/>
        <v>5</v>
      </c>
      <c r="L271" s="46">
        <f t="shared" si="10"/>
        <v>1</v>
      </c>
      <c r="M271" s="46">
        <f t="shared" si="10"/>
        <v>2</v>
      </c>
      <c r="N271" s="46">
        <f t="shared" si="10"/>
        <v>0</v>
      </c>
      <c r="O271" s="46">
        <f t="shared" si="10"/>
        <v>0</v>
      </c>
      <c r="P271" s="46">
        <f t="shared" si="10"/>
        <v>0</v>
      </c>
      <c r="Q271" s="46">
        <f t="shared" si="10"/>
        <v>0</v>
      </c>
      <c r="R271" s="46">
        <f t="shared" si="10"/>
        <v>2</v>
      </c>
      <c r="S271" s="46">
        <f t="shared" si="11"/>
        <v>1</v>
      </c>
      <c r="T271" s="46">
        <f t="shared" si="11"/>
        <v>0</v>
      </c>
      <c r="U271" s="44">
        <f t="shared" si="11"/>
        <v>0</v>
      </c>
    </row>
    <row r="272" spans="1:21" ht="14.25" customHeight="1" thickBot="1" x14ac:dyDescent="0.3">
      <c r="A272" s="50"/>
      <c r="B272" s="48" t="s">
        <v>93</v>
      </c>
      <c r="C272" s="49">
        <f t="shared" si="10"/>
        <v>10</v>
      </c>
      <c r="D272" s="49">
        <f t="shared" si="10"/>
        <v>29</v>
      </c>
      <c r="E272" s="49">
        <f t="shared" si="10"/>
        <v>57</v>
      </c>
      <c r="F272" s="49">
        <f t="shared" si="10"/>
        <v>67</v>
      </c>
      <c r="G272" s="49">
        <f t="shared" si="10"/>
        <v>44</v>
      </c>
      <c r="H272" s="49">
        <f t="shared" si="10"/>
        <v>56</v>
      </c>
      <c r="I272" s="49">
        <f t="shared" si="10"/>
        <v>40</v>
      </c>
      <c r="J272" s="49">
        <f t="shared" si="10"/>
        <v>82</v>
      </c>
      <c r="K272" s="49">
        <f t="shared" si="10"/>
        <v>36</v>
      </c>
      <c r="L272" s="49">
        <f t="shared" si="10"/>
        <v>68</v>
      </c>
      <c r="M272" s="49">
        <f t="shared" si="10"/>
        <v>49</v>
      </c>
      <c r="N272" s="49">
        <f t="shared" si="10"/>
        <v>67</v>
      </c>
      <c r="O272" s="49">
        <f t="shared" si="10"/>
        <v>41</v>
      </c>
      <c r="P272" s="49">
        <f t="shared" si="10"/>
        <v>82</v>
      </c>
      <c r="Q272" s="49">
        <f t="shared" si="10"/>
        <v>63</v>
      </c>
      <c r="R272" s="49">
        <f t="shared" si="10"/>
        <v>75</v>
      </c>
      <c r="S272" s="49">
        <f t="shared" si="11"/>
        <v>45</v>
      </c>
      <c r="T272" s="49">
        <f t="shared" si="11"/>
        <v>27</v>
      </c>
      <c r="U272" s="49">
        <f t="shared" si="11"/>
        <v>0</v>
      </c>
    </row>
    <row r="273" spans="1:20" ht="14.25" hidden="1" customHeight="1" thickBot="1" x14ac:dyDescent="0.3">
      <c r="A273" s="50"/>
    </row>
    <row r="274" spans="1:20" ht="14.25" customHeight="1" thickBot="1" x14ac:dyDescent="0.3">
      <c r="A274" s="53" t="s">
        <v>36</v>
      </c>
      <c r="B274" s="53" t="s">
        <v>36</v>
      </c>
      <c r="C274" s="80" t="s">
        <v>68</v>
      </c>
      <c r="D274" s="80" t="s">
        <v>3</v>
      </c>
      <c r="E274" s="80" t="s">
        <v>69</v>
      </c>
      <c r="F274" s="80" t="s">
        <v>2</v>
      </c>
      <c r="G274" s="80" t="s">
        <v>9</v>
      </c>
      <c r="H274" s="80" t="s">
        <v>1</v>
      </c>
      <c r="I274" s="80" t="s">
        <v>10</v>
      </c>
      <c r="J274" s="80" t="s">
        <v>0</v>
      </c>
      <c r="K274" s="80" t="s">
        <v>11</v>
      </c>
      <c r="L274" s="80" t="s">
        <v>13</v>
      </c>
      <c r="M274" s="80" t="s">
        <v>12</v>
      </c>
      <c r="N274" s="80" t="s">
        <v>66</v>
      </c>
      <c r="O274" s="80" t="s">
        <v>94</v>
      </c>
      <c r="P274" s="80" t="s">
        <v>97</v>
      </c>
      <c r="Q274" s="80" t="s">
        <v>95</v>
      </c>
      <c r="R274" s="80" t="s">
        <v>98</v>
      </c>
      <c r="S274" s="80" t="s">
        <v>96</v>
      </c>
    </row>
    <row r="275" spans="1:20" ht="14.25" customHeight="1" thickBot="1" x14ac:dyDescent="0.3">
      <c r="B275" s="81" t="s">
        <v>85</v>
      </c>
      <c r="C275" s="82" t="s">
        <v>126</v>
      </c>
      <c r="D275" s="82" t="s">
        <v>108</v>
      </c>
      <c r="E275" s="82" t="s">
        <v>106</v>
      </c>
      <c r="F275" s="82" t="s">
        <v>103</v>
      </c>
      <c r="G275" s="82" t="s">
        <v>104</v>
      </c>
      <c r="H275" s="82" t="s">
        <v>86</v>
      </c>
      <c r="I275" s="82" t="s">
        <v>81</v>
      </c>
      <c r="J275" s="82" t="s">
        <v>67</v>
      </c>
      <c r="K275" s="82" t="s">
        <v>4</v>
      </c>
      <c r="L275" s="82" t="s">
        <v>68</v>
      </c>
      <c r="M275" s="82" t="s">
        <v>3</v>
      </c>
      <c r="N275" s="82" t="s">
        <v>69</v>
      </c>
      <c r="O275" s="82" t="s">
        <v>2</v>
      </c>
      <c r="P275" s="82" t="s">
        <v>9</v>
      </c>
      <c r="Q275" s="82" t="s">
        <v>1</v>
      </c>
      <c r="R275" s="82" t="s">
        <v>10</v>
      </c>
      <c r="S275" s="82" t="s">
        <v>0</v>
      </c>
    </row>
    <row r="276" spans="1:20" ht="14.25" customHeight="1" x14ac:dyDescent="0.25">
      <c r="B276" s="83" t="s">
        <v>87</v>
      </c>
      <c r="C276" s="84">
        <v>43</v>
      </c>
      <c r="D276" s="84">
        <v>41</v>
      </c>
      <c r="E276" s="84">
        <v>42</v>
      </c>
      <c r="F276" s="84">
        <v>41</v>
      </c>
      <c r="G276" s="84">
        <v>42</v>
      </c>
      <c r="H276" s="84">
        <v>39</v>
      </c>
      <c r="I276" s="84">
        <v>41</v>
      </c>
      <c r="J276" s="84">
        <v>40</v>
      </c>
      <c r="K276" s="84">
        <v>40</v>
      </c>
      <c r="L276" s="84">
        <v>40</v>
      </c>
      <c r="M276" s="84">
        <v>40</v>
      </c>
      <c r="N276" s="84">
        <v>40</v>
      </c>
      <c r="O276" s="84">
        <v>39</v>
      </c>
      <c r="P276" s="84">
        <v>38</v>
      </c>
      <c r="Q276" s="84">
        <v>40</v>
      </c>
      <c r="R276" s="84">
        <v>36</v>
      </c>
      <c r="S276" s="84">
        <v>43</v>
      </c>
    </row>
    <row r="277" spans="1:20" ht="14.25" customHeight="1" x14ac:dyDescent="0.25">
      <c r="B277" s="85" t="s">
        <v>88</v>
      </c>
      <c r="C277" s="86">
        <v>33</v>
      </c>
      <c r="D277" s="86">
        <v>20</v>
      </c>
      <c r="E277" s="86">
        <v>14</v>
      </c>
      <c r="F277" s="86">
        <v>10</v>
      </c>
      <c r="G277" s="86">
        <v>18</v>
      </c>
      <c r="H277" s="86">
        <v>22</v>
      </c>
      <c r="I277" s="86">
        <v>18</v>
      </c>
      <c r="J277" s="86">
        <v>16</v>
      </c>
      <c r="K277" s="86">
        <v>22</v>
      </c>
      <c r="L277" s="86">
        <v>23</v>
      </c>
      <c r="M277" s="86">
        <v>18</v>
      </c>
      <c r="N277" s="86">
        <v>12</v>
      </c>
      <c r="O277" s="86">
        <v>14</v>
      </c>
      <c r="P277" s="86">
        <v>2</v>
      </c>
      <c r="Q277" s="86">
        <v>9</v>
      </c>
      <c r="R277" s="86">
        <v>2</v>
      </c>
      <c r="S277" s="86">
        <v>22</v>
      </c>
    </row>
    <row r="278" spans="1:20" ht="14.25" customHeight="1" x14ac:dyDescent="0.25">
      <c r="B278" s="87" t="s">
        <v>89</v>
      </c>
      <c r="C278" s="88">
        <v>30</v>
      </c>
      <c r="D278" s="88">
        <v>17</v>
      </c>
      <c r="E278" s="88">
        <v>14</v>
      </c>
      <c r="F278" s="88">
        <v>6</v>
      </c>
      <c r="G278" s="88">
        <v>16</v>
      </c>
      <c r="H278" s="88">
        <v>18</v>
      </c>
      <c r="I278" s="88">
        <v>17</v>
      </c>
      <c r="J278" s="88">
        <v>12</v>
      </c>
      <c r="K278" s="88">
        <v>14</v>
      </c>
      <c r="L278" s="88">
        <v>18</v>
      </c>
      <c r="M278" s="88">
        <v>12</v>
      </c>
      <c r="N278" s="88">
        <v>9</v>
      </c>
      <c r="O278" s="88">
        <v>9</v>
      </c>
      <c r="P278" s="88">
        <v>0</v>
      </c>
      <c r="Q278" s="88">
        <v>4</v>
      </c>
      <c r="R278" s="86">
        <v>2</v>
      </c>
      <c r="S278" s="86">
        <v>15</v>
      </c>
    </row>
    <row r="279" spans="1:20" ht="14.25" customHeight="1" x14ac:dyDescent="0.25">
      <c r="B279" s="87" t="s">
        <v>90</v>
      </c>
      <c r="C279" s="89">
        <v>39</v>
      </c>
      <c r="D279" s="89">
        <v>33</v>
      </c>
      <c r="E279" s="89">
        <v>35</v>
      </c>
      <c r="F279" s="89">
        <v>32</v>
      </c>
      <c r="G279" s="89">
        <v>28</v>
      </c>
      <c r="H279" s="89">
        <v>28</v>
      </c>
      <c r="I279" s="89">
        <v>28</v>
      </c>
      <c r="J279" s="89">
        <v>33</v>
      </c>
      <c r="K279" s="89">
        <v>33</v>
      </c>
      <c r="L279" s="89">
        <v>36</v>
      </c>
      <c r="M279" s="89">
        <v>35</v>
      </c>
      <c r="N279" s="89">
        <v>30</v>
      </c>
      <c r="O279" s="89">
        <v>33</v>
      </c>
      <c r="P279" s="89">
        <v>28</v>
      </c>
      <c r="Q279" s="89">
        <v>32</v>
      </c>
      <c r="R279" s="86">
        <v>26</v>
      </c>
      <c r="S279" s="86">
        <v>38</v>
      </c>
    </row>
    <row r="280" spans="1:20" ht="14.25" customHeight="1" x14ac:dyDescent="0.25">
      <c r="B280" s="87" t="s">
        <v>91</v>
      </c>
      <c r="C280" s="88">
        <v>6</v>
      </c>
      <c r="D280" s="88">
        <v>15</v>
      </c>
      <c r="E280" s="88">
        <v>10</v>
      </c>
      <c r="F280" s="88">
        <v>13</v>
      </c>
      <c r="G280" s="88">
        <v>11</v>
      </c>
      <c r="H280" s="88">
        <v>10</v>
      </c>
      <c r="I280" s="88">
        <v>17</v>
      </c>
      <c r="J280" s="88">
        <v>5</v>
      </c>
      <c r="K280" s="88">
        <v>9</v>
      </c>
      <c r="L280" s="88">
        <v>9</v>
      </c>
      <c r="M280" s="88">
        <v>9</v>
      </c>
      <c r="N280" s="88">
        <v>10</v>
      </c>
      <c r="O280" s="88">
        <v>10</v>
      </c>
      <c r="P280" s="88">
        <v>15</v>
      </c>
      <c r="Q280" s="88">
        <v>10</v>
      </c>
      <c r="R280" s="86">
        <v>13</v>
      </c>
      <c r="S280" s="86">
        <v>9</v>
      </c>
    </row>
    <row r="281" spans="1:20" ht="14.25" customHeight="1" x14ac:dyDescent="0.25">
      <c r="B281" s="87" t="s">
        <v>92</v>
      </c>
      <c r="C281" s="88">
        <v>0</v>
      </c>
      <c r="D281" s="88">
        <v>2</v>
      </c>
      <c r="E281" s="88">
        <v>2</v>
      </c>
      <c r="F281" s="88">
        <v>2</v>
      </c>
      <c r="G281" s="88">
        <v>1</v>
      </c>
      <c r="H281" s="88">
        <v>0</v>
      </c>
      <c r="I281" s="88">
        <v>0</v>
      </c>
      <c r="J281" s="88">
        <v>0</v>
      </c>
      <c r="K281" s="88">
        <v>0</v>
      </c>
      <c r="L281" s="88">
        <v>0</v>
      </c>
      <c r="M281" s="88">
        <v>0</v>
      </c>
      <c r="N281" s="88">
        <v>0</v>
      </c>
      <c r="O281" s="88">
        <v>0</v>
      </c>
      <c r="P281" s="88">
        <v>0</v>
      </c>
      <c r="Q281" s="88">
        <v>0</v>
      </c>
      <c r="R281" s="86">
        <v>1</v>
      </c>
      <c r="S281" s="86">
        <v>0</v>
      </c>
    </row>
    <row r="282" spans="1:20" ht="14.25" customHeight="1" thickBot="1" x14ac:dyDescent="0.3">
      <c r="B282" s="90" t="s">
        <v>93</v>
      </c>
      <c r="C282" s="91">
        <v>4</v>
      </c>
      <c r="D282" s="91">
        <v>4</v>
      </c>
      <c r="E282" s="91">
        <v>16</v>
      </c>
      <c r="F282" s="91">
        <v>16</v>
      </c>
      <c r="G282" s="91">
        <v>12</v>
      </c>
      <c r="H282" s="91">
        <v>7</v>
      </c>
      <c r="I282" s="91">
        <v>6</v>
      </c>
      <c r="J282" s="91">
        <v>19</v>
      </c>
      <c r="K282" s="91">
        <v>9</v>
      </c>
      <c r="L282" s="91">
        <v>8</v>
      </c>
      <c r="M282" s="91">
        <v>13</v>
      </c>
      <c r="N282" s="91">
        <v>18</v>
      </c>
      <c r="O282" s="91">
        <v>15</v>
      </c>
      <c r="P282" s="91">
        <v>21</v>
      </c>
      <c r="Q282" s="91">
        <v>21</v>
      </c>
      <c r="R282" s="91">
        <v>20</v>
      </c>
      <c r="S282" s="91">
        <v>12</v>
      </c>
    </row>
    <row r="283" spans="1:20" ht="14.25" hidden="1" customHeight="1" thickBot="1" x14ac:dyDescent="0.3"/>
    <row r="284" spans="1:20" ht="14.25" customHeight="1" thickBot="1" x14ac:dyDescent="0.3">
      <c r="A284" s="53" t="s">
        <v>37</v>
      </c>
      <c r="B284" s="53" t="s">
        <v>37</v>
      </c>
      <c r="C284" s="80" t="s">
        <v>4</v>
      </c>
      <c r="D284" s="80"/>
      <c r="E284" s="80"/>
      <c r="F284" s="80" t="s">
        <v>3</v>
      </c>
      <c r="G284" s="80"/>
      <c r="H284" s="80" t="s">
        <v>2</v>
      </c>
      <c r="J284" s="80" t="s">
        <v>1</v>
      </c>
      <c r="L284" s="80" t="s">
        <v>0</v>
      </c>
      <c r="N284" s="80" t="s">
        <v>13</v>
      </c>
      <c r="P284" s="80" t="s">
        <v>66</v>
      </c>
      <c r="R284" s="80" t="s">
        <v>97</v>
      </c>
      <c r="T284" s="63" t="s">
        <v>98</v>
      </c>
    </row>
    <row r="285" spans="1:20" ht="14.25" customHeight="1" thickBot="1" x14ac:dyDescent="0.3">
      <c r="B285" s="70" t="s">
        <v>85</v>
      </c>
      <c r="C285" s="82" t="s">
        <v>126</v>
      </c>
      <c r="D285" s="82"/>
      <c r="E285" s="82"/>
      <c r="F285" s="82" t="s">
        <v>103</v>
      </c>
      <c r="G285" s="82"/>
      <c r="H285" s="82" t="s">
        <v>86</v>
      </c>
      <c r="J285" s="82" t="s">
        <v>67</v>
      </c>
      <c r="L285" s="82" t="s">
        <v>68</v>
      </c>
      <c r="N285" s="82" t="s">
        <v>69</v>
      </c>
      <c r="P285" s="82" t="s">
        <v>9</v>
      </c>
      <c r="R285" s="82" t="s">
        <v>10</v>
      </c>
      <c r="T285" s="62" t="s">
        <v>11</v>
      </c>
    </row>
    <row r="286" spans="1:20" ht="14.25" customHeight="1" x14ac:dyDescent="0.25">
      <c r="B286" s="71" t="s">
        <v>87</v>
      </c>
      <c r="C286" s="84">
        <v>39</v>
      </c>
      <c r="D286" s="84"/>
      <c r="E286" s="84"/>
      <c r="F286" s="84">
        <v>37</v>
      </c>
      <c r="G286" s="84"/>
      <c r="H286" s="84">
        <v>37</v>
      </c>
      <c r="J286" s="84">
        <v>39</v>
      </c>
      <c r="L286" s="84">
        <v>40</v>
      </c>
      <c r="N286" s="84">
        <v>40</v>
      </c>
      <c r="P286" s="84">
        <v>38</v>
      </c>
      <c r="R286" s="84">
        <v>39</v>
      </c>
      <c r="T286" s="56">
        <v>39</v>
      </c>
    </row>
    <row r="287" spans="1:20" ht="14.25" customHeight="1" x14ac:dyDescent="0.25">
      <c r="B287" s="72" t="s">
        <v>88</v>
      </c>
      <c r="C287" s="86">
        <v>18</v>
      </c>
      <c r="D287" s="86"/>
      <c r="E287" s="86"/>
      <c r="F287" s="86">
        <v>14</v>
      </c>
      <c r="G287" s="86"/>
      <c r="H287" s="86">
        <v>15</v>
      </c>
      <c r="J287" s="86">
        <v>12</v>
      </c>
      <c r="L287" s="86">
        <v>5</v>
      </c>
      <c r="N287" s="86">
        <v>14</v>
      </c>
      <c r="P287" s="86">
        <v>10</v>
      </c>
      <c r="R287" s="86">
        <v>12</v>
      </c>
      <c r="T287" s="57">
        <v>15</v>
      </c>
    </row>
    <row r="288" spans="1:20" ht="14.25" customHeight="1" x14ac:dyDescent="0.25">
      <c r="B288" s="73" t="s">
        <v>89</v>
      </c>
      <c r="C288" s="88">
        <v>15</v>
      </c>
      <c r="D288" s="88"/>
      <c r="E288" s="88"/>
      <c r="F288" s="88">
        <v>10</v>
      </c>
      <c r="G288" s="88"/>
      <c r="H288" s="88">
        <v>10</v>
      </c>
      <c r="J288" s="88">
        <v>12</v>
      </c>
      <c r="L288" s="88">
        <v>3</v>
      </c>
      <c r="N288" s="88">
        <v>5</v>
      </c>
      <c r="P288" s="88">
        <v>3</v>
      </c>
      <c r="R288" s="88">
        <v>9</v>
      </c>
      <c r="T288" s="58">
        <v>9</v>
      </c>
    </row>
    <row r="289" spans="1:20" ht="14.25" customHeight="1" x14ac:dyDescent="0.25">
      <c r="B289" s="73" t="s">
        <v>90</v>
      </c>
      <c r="C289" s="89">
        <v>24</v>
      </c>
      <c r="D289" s="89"/>
      <c r="E289" s="89"/>
      <c r="F289" s="89">
        <v>27</v>
      </c>
      <c r="G289" s="89"/>
      <c r="H289" s="89">
        <v>33</v>
      </c>
      <c r="J289" s="89">
        <v>28</v>
      </c>
      <c r="L289" s="89">
        <v>28</v>
      </c>
      <c r="N289" s="89">
        <v>30</v>
      </c>
      <c r="P289" s="89">
        <v>23</v>
      </c>
      <c r="R289" s="89">
        <v>29</v>
      </c>
      <c r="T289" s="59">
        <v>32</v>
      </c>
    </row>
    <row r="290" spans="1:20" ht="14.25" customHeight="1" x14ac:dyDescent="0.25">
      <c r="B290" s="73" t="s">
        <v>91</v>
      </c>
      <c r="C290" s="88">
        <v>14</v>
      </c>
      <c r="D290" s="88"/>
      <c r="E290" s="88"/>
      <c r="F290" s="88">
        <v>20</v>
      </c>
      <c r="G290" s="88"/>
      <c r="H290" s="88">
        <v>9</v>
      </c>
      <c r="J290" s="88">
        <v>15</v>
      </c>
      <c r="L290" s="88">
        <v>17</v>
      </c>
      <c r="N290" s="88">
        <v>12</v>
      </c>
      <c r="P290" s="88">
        <v>15</v>
      </c>
      <c r="R290" s="88">
        <v>15</v>
      </c>
      <c r="T290" s="58">
        <v>18</v>
      </c>
    </row>
    <row r="291" spans="1:20" ht="14.25" customHeight="1" x14ac:dyDescent="0.25">
      <c r="B291" s="73" t="s">
        <v>92</v>
      </c>
      <c r="C291" s="88">
        <v>6</v>
      </c>
      <c r="D291" s="88"/>
      <c r="E291" s="88"/>
      <c r="F291" s="88">
        <v>0</v>
      </c>
      <c r="G291" s="88"/>
      <c r="H291" s="88">
        <v>1</v>
      </c>
      <c r="J291" s="88">
        <v>0</v>
      </c>
      <c r="L291" s="88">
        <v>0</v>
      </c>
      <c r="N291" s="88">
        <v>0</v>
      </c>
      <c r="P291" s="88">
        <v>0</v>
      </c>
      <c r="R291" s="88">
        <v>0</v>
      </c>
      <c r="T291" s="58">
        <v>0</v>
      </c>
    </row>
    <row r="292" spans="1:20" ht="14.25" customHeight="1" thickBot="1" x14ac:dyDescent="0.3">
      <c r="B292" s="74" t="s">
        <v>93</v>
      </c>
      <c r="C292" s="91">
        <v>1</v>
      </c>
      <c r="D292" s="91"/>
      <c r="E292" s="91"/>
      <c r="F292" s="91">
        <v>3</v>
      </c>
      <c r="G292" s="91"/>
      <c r="H292" s="91">
        <v>12</v>
      </c>
      <c r="J292" s="91">
        <v>12</v>
      </c>
      <c r="L292" s="91">
        <v>18</v>
      </c>
      <c r="N292" s="91">
        <v>14</v>
      </c>
      <c r="P292" s="91">
        <v>13</v>
      </c>
      <c r="R292" s="91">
        <v>12</v>
      </c>
      <c r="T292" s="60">
        <v>6</v>
      </c>
    </row>
    <row r="293" spans="1:20" ht="14.25" hidden="1" customHeight="1" thickBot="1" x14ac:dyDescent="0.3"/>
    <row r="294" spans="1:20" ht="14.25" customHeight="1" thickBot="1" x14ac:dyDescent="0.3">
      <c r="A294" s="53" t="s">
        <v>38</v>
      </c>
      <c r="B294" s="53" t="s">
        <v>38</v>
      </c>
      <c r="C294" s="80" t="s">
        <v>4</v>
      </c>
      <c r="D294" s="80" t="s">
        <v>68</v>
      </c>
      <c r="E294" s="80" t="s">
        <v>3</v>
      </c>
      <c r="F294" s="80" t="s">
        <v>69</v>
      </c>
      <c r="G294" s="80" t="s">
        <v>2</v>
      </c>
      <c r="H294" s="80" t="s">
        <v>9</v>
      </c>
      <c r="I294" s="80" t="s">
        <v>1</v>
      </c>
      <c r="J294" s="80" t="s">
        <v>10</v>
      </c>
      <c r="K294" s="80" t="s">
        <v>0</v>
      </c>
      <c r="L294" s="80" t="s">
        <v>11</v>
      </c>
      <c r="M294" s="80" t="s">
        <v>13</v>
      </c>
      <c r="N294" s="80" t="s">
        <v>12</v>
      </c>
      <c r="O294" s="80" t="s">
        <v>66</v>
      </c>
      <c r="P294" s="80" t="s">
        <v>94</v>
      </c>
      <c r="Q294" s="80" t="s">
        <v>97</v>
      </c>
      <c r="R294" s="80" t="s">
        <v>95</v>
      </c>
      <c r="S294" s="80" t="s">
        <v>98</v>
      </c>
      <c r="T294" s="80" t="s">
        <v>96</v>
      </c>
    </row>
    <row r="295" spans="1:20" ht="14.25" customHeight="1" thickBot="1" x14ac:dyDescent="0.3">
      <c r="B295" s="81" t="s">
        <v>85</v>
      </c>
      <c r="C295" s="82" t="s">
        <v>126</v>
      </c>
      <c r="D295" s="82" t="s">
        <v>108</v>
      </c>
      <c r="E295" s="82" t="s">
        <v>106</v>
      </c>
      <c r="F295" s="82" t="s">
        <v>103</v>
      </c>
      <c r="G295" s="82" t="s">
        <v>104</v>
      </c>
      <c r="H295" s="82" t="s">
        <v>86</v>
      </c>
      <c r="I295" s="82" t="s">
        <v>81</v>
      </c>
      <c r="J295" s="82" t="s">
        <v>67</v>
      </c>
      <c r="K295" s="82" t="s">
        <v>4</v>
      </c>
      <c r="L295" s="82" t="s">
        <v>68</v>
      </c>
      <c r="M295" s="82" t="s">
        <v>3</v>
      </c>
      <c r="N295" s="82" t="s">
        <v>69</v>
      </c>
      <c r="O295" s="82" t="s">
        <v>2</v>
      </c>
      <c r="P295" s="82" t="s">
        <v>9</v>
      </c>
      <c r="Q295" s="82" t="s">
        <v>1</v>
      </c>
      <c r="R295" s="82" t="s">
        <v>10</v>
      </c>
      <c r="S295" s="82" t="s">
        <v>0</v>
      </c>
      <c r="T295" s="82" t="s">
        <v>11</v>
      </c>
    </row>
    <row r="296" spans="1:20" ht="14.25" customHeight="1" x14ac:dyDescent="0.25">
      <c r="B296" s="83" t="s">
        <v>87</v>
      </c>
      <c r="C296" s="84">
        <v>41</v>
      </c>
      <c r="D296" s="84">
        <v>40</v>
      </c>
      <c r="E296" s="84">
        <v>40</v>
      </c>
      <c r="F296" s="84">
        <v>41</v>
      </c>
      <c r="G296" s="84">
        <v>40</v>
      </c>
      <c r="H296" s="84">
        <v>40</v>
      </c>
      <c r="I296" s="84">
        <v>35</v>
      </c>
      <c r="J296" s="84">
        <v>41</v>
      </c>
      <c r="K296" s="84">
        <v>39</v>
      </c>
      <c r="L296" s="84">
        <v>39</v>
      </c>
      <c r="M296" s="84">
        <v>39</v>
      </c>
      <c r="N296" s="84">
        <v>40</v>
      </c>
      <c r="O296" s="84">
        <v>37</v>
      </c>
      <c r="P296" s="84">
        <v>39</v>
      </c>
      <c r="Q296" s="84">
        <v>37</v>
      </c>
      <c r="R296" s="84">
        <v>40</v>
      </c>
      <c r="S296" s="84">
        <v>38</v>
      </c>
      <c r="T296" s="84">
        <v>41</v>
      </c>
    </row>
    <row r="297" spans="1:20" ht="14.25" customHeight="1" x14ac:dyDescent="0.25">
      <c r="B297" s="85" t="s">
        <v>88</v>
      </c>
      <c r="C297" s="86">
        <v>26</v>
      </c>
      <c r="D297" s="86">
        <v>19</v>
      </c>
      <c r="E297" s="86">
        <v>24</v>
      </c>
      <c r="F297" s="86">
        <v>13</v>
      </c>
      <c r="G297" s="86">
        <v>23</v>
      </c>
      <c r="H297" s="86">
        <v>16</v>
      </c>
      <c r="I297" s="86">
        <v>14</v>
      </c>
      <c r="J297" s="86">
        <v>26</v>
      </c>
      <c r="K297" s="86">
        <v>17</v>
      </c>
      <c r="L297" s="86">
        <v>19</v>
      </c>
      <c r="M297" s="86">
        <v>22</v>
      </c>
      <c r="N297" s="86">
        <v>20</v>
      </c>
      <c r="O297" s="86">
        <v>19</v>
      </c>
      <c r="P297" s="86">
        <v>20</v>
      </c>
      <c r="Q297" s="86">
        <v>17</v>
      </c>
      <c r="R297" s="86">
        <v>21</v>
      </c>
      <c r="S297" s="86">
        <v>23</v>
      </c>
      <c r="T297" s="86">
        <v>23</v>
      </c>
    </row>
    <row r="298" spans="1:20" ht="14.25" customHeight="1" x14ac:dyDescent="0.25">
      <c r="B298" s="87" t="s">
        <v>89</v>
      </c>
      <c r="C298" s="88">
        <v>18</v>
      </c>
      <c r="D298" s="88">
        <v>15</v>
      </c>
      <c r="E298" s="88">
        <v>17</v>
      </c>
      <c r="F298" s="88">
        <v>10</v>
      </c>
      <c r="G298" s="88">
        <v>12</v>
      </c>
      <c r="H298" s="88">
        <v>7</v>
      </c>
      <c r="I298" s="88">
        <v>6</v>
      </c>
      <c r="J298" s="88">
        <v>17</v>
      </c>
      <c r="K298" s="88">
        <v>10</v>
      </c>
      <c r="L298" s="88">
        <v>13</v>
      </c>
      <c r="M298" s="88">
        <v>13</v>
      </c>
      <c r="N298" s="88">
        <v>14</v>
      </c>
      <c r="O298" s="88">
        <v>10</v>
      </c>
      <c r="P298" s="88">
        <v>7</v>
      </c>
      <c r="Q298" s="88">
        <v>6</v>
      </c>
      <c r="R298" s="88">
        <v>17</v>
      </c>
      <c r="S298" s="88">
        <v>10</v>
      </c>
      <c r="T298" s="86">
        <v>10</v>
      </c>
    </row>
    <row r="299" spans="1:20" ht="14.25" customHeight="1" x14ac:dyDescent="0.25">
      <c r="B299" s="87" t="s">
        <v>90</v>
      </c>
      <c r="C299" s="89">
        <v>31</v>
      </c>
      <c r="D299" s="89">
        <v>30</v>
      </c>
      <c r="E299" s="89">
        <v>28</v>
      </c>
      <c r="F299" s="89">
        <v>31</v>
      </c>
      <c r="G299" s="89">
        <v>31</v>
      </c>
      <c r="H299" s="89">
        <v>30</v>
      </c>
      <c r="I299" s="89">
        <v>23</v>
      </c>
      <c r="J299" s="89">
        <v>33</v>
      </c>
      <c r="K299" s="89">
        <v>33</v>
      </c>
      <c r="L299" s="89">
        <v>31</v>
      </c>
      <c r="M299" s="89">
        <v>33</v>
      </c>
      <c r="N299" s="89">
        <v>33</v>
      </c>
      <c r="O299" s="89">
        <v>29</v>
      </c>
      <c r="P299" s="89">
        <v>33</v>
      </c>
      <c r="Q299" s="89">
        <v>26</v>
      </c>
      <c r="R299" s="89">
        <v>34</v>
      </c>
      <c r="S299" s="89">
        <v>30</v>
      </c>
      <c r="T299" s="86">
        <v>31</v>
      </c>
    </row>
    <row r="300" spans="1:20" ht="14.25" customHeight="1" x14ac:dyDescent="0.25">
      <c r="B300" s="87" t="s">
        <v>91</v>
      </c>
      <c r="C300" s="88">
        <v>14</v>
      </c>
      <c r="D300" s="88">
        <v>14</v>
      </c>
      <c r="E300" s="88">
        <v>11</v>
      </c>
      <c r="F300" s="88">
        <v>15</v>
      </c>
      <c r="G300" s="88">
        <v>14</v>
      </c>
      <c r="H300" s="88">
        <v>18</v>
      </c>
      <c r="I300" s="88">
        <v>15</v>
      </c>
      <c r="J300" s="88">
        <v>8</v>
      </c>
      <c r="K300" s="88">
        <v>9</v>
      </c>
      <c r="L300" s="88">
        <v>7</v>
      </c>
      <c r="M300" s="88">
        <v>8</v>
      </c>
      <c r="N300" s="88">
        <v>12</v>
      </c>
      <c r="O300" s="88">
        <v>11</v>
      </c>
      <c r="P300" s="88">
        <v>8</v>
      </c>
      <c r="Q300" s="88">
        <v>14</v>
      </c>
      <c r="R300" s="88">
        <v>9</v>
      </c>
      <c r="S300" s="88">
        <v>12</v>
      </c>
      <c r="T300" s="86">
        <v>13</v>
      </c>
    </row>
    <row r="301" spans="1:20" ht="14.25" customHeight="1" x14ac:dyDescent="0.25">
      <c r="B301" s="87" t="s">
        <v>92</v>
      </c>
      <c r="C301" s="88">
        <v>1</v>
      </c>
      <c r="D301" s="88">
        <v>1</v>
      </c>
      <c r="E301" s="88">
        <v>1</v>
      </c>
      <c r="F301" s="88">
        <v>2</v>
      </c>
      <c r="G301" s="88">
        <v>1</v>
      </c>
      <c r="H301" s="88">
        <v>0</v>
      </c>
      <c r="I301" s="88">
        <v>1</v>
      </c>
      <c r="J301" s="88">
        <v>0</v>
      </c>
      <c r="K301" s="88">
        <v>2</v>
      </c>
      <c r="L301" s="88">
        <v>0</v>
      </c>
      <c r="M301" s="88">
        <v>0</v>
      </c>
      <c r="N301" s="88">
        <v>0</v>
      </c>
      <c r="O301" s="88">
        <v>0</v>
      </c>
      <c r="P301" s="88">
        <v>0</v>
      </c>
      <c r="Q301" s="88">
        <v>0</v>
      </c>
      <c r="R301" s="88">
        <v>0</v>
      </c>
      <c r="S301" s="88">
        <v>0</v>
      </c>
      <c r="T301" s="86">
        <v>0</v>
      </c>
    </row>
    <row r="302" spans="1:20" ht="14.25" customHeight="1" thickBot="1" x14ac:dyDescent="0.3">
      <c r="B302" s="90" t="s">
        <v>93</v>
      </c>
      <c r="C302" s="91">
        <v>0</v>
      </c>
      <c r="D302" s="91">
        <v>6</v>
      </c>
      <c r="E302" s="91">
        <v>4</v>
      </c>
      <c r="F302" s="91">
        <v>11</v>
      </c>
      <c r="G302" s="91">
        <v>2</v>
      </c>
      <c r="H302" s="91">
        <v>6</v>
      </c>
      <c r="I302" s="91">
        <v>5</v>
      </c>
      <c r="J302" s="91">
        <v>7</v>
      </c>
      <c r="K302" s="91">
        <v>11</v>
      </c>
      <c r="L302" s="91">
        <v>13</v>
      </c>
      <c r="M302" s="91">
        <v>9</v>
      </c>
      <c r="N302" s="91">
        <v>8</v>
      </c>
      <c r="O302" s="91">
        <v>7</v>
      </c>
      <c r="P302" s="91">
        <v>11</v>
      </c>
      <c r="Q302" s="91">
        <v>6</v>
      </c>
      <c r="R302" s="91">
        <v>10</v>
      </c>
      <c r="S302" s="91">
        <v>3</v>
      </c>
      <c r="T302" s="91">
        <v>5</v>
      </c>
    </row>
    <row r="303" spans="1:20" ht="14.25" hidden="1" customHeight="1" thickBot="1" x14ac:dyDescent="0.3"/>
    <row r="304" spans="1:20" ht="14.25" customHeight="1" thickBot="1" x14ac:dyDescent="0.3">
      <c r="A304" s="53" t="s">
        <v>39</v>
      </c>
      <c r="B304" s="53" t="s">
        <v>39</v>
      </c>
      <c r="C304" s="80" t="s">
        <v>4</v>
      </c>
      <c r="D304" s="80" t="s">
        <v>68</v>
      </c>
      <c r="E304" s="80" t="s">
        <v>3</v>
      </c>
      <c r="F304" s="80" t="s">
        <v>69</v>
      </c>
      <c r="G304" s="80" t="s">
        <v>2</v>
      </c>
      <c r="H304" s="80" t="s">
        <v>9</v>
      </c>
      <c r="I304" s="80" t="s">
        <v>1</v>
      </c>
      <c r="J304" s="80" t="s">
        <v>10</v>
      </c>
      <c r="K304" s="80" t="s">
        <v>0</v>
      </c>
      <c r="L304" s="80" t="s">
        <v>11</v>
      </c>
      <c r="M304" s="80" t="s">
        <v>13</v>
      </c>
      <c r="N304" s="80" t="s">
        <v>12</v>
      </c>
      <c r="O304" s="80" t="s">
        <v>66</v>
      </c>
      <c r="P304" s="80" t="s">
        <v>94</v>
      </c>
      <c r="Q304" s="80" t="s">
        <v>97</v>
      </c>
      <c r="R304" s="80" t="s">
        <v>95</v>
      </c>
      <c r="S304" s="80" t="s">
        <v>98</v>
      </c>
      <c r="T304" s="80" t="s">
        <v>96</v>
      </c>
    </row>
    <row r="305" spans="1:21" ht="14.25" customHeight="1" thickBot="1" x14ac:dyDescent="0.3">
      <c r="B305" s="81" t="s">
        <v>85</v>
      </c>
      <c r="C305" s="82" t="s">
        <v>126</v>
      </c>
      <c r="D305" s="82" t="s">
        <v>108</v>
      </c>
      <c r="E305" s="82" t="s">
        <v>106</v>
      </c>
      <c r="F305" s="82" t="s">
        <v>103</v>
      </c>
      <c r="G305" s="82" t="s">
        <v>104</v>
      </c>
      <c r="H305" s="82" t="s">
        <v>86</v>
      </c>
      <c r="I305" s="82" t="s">
        <v>81</v>
      </c>
      <c r="J305" s="82" t="s">
        <v>67</v>
      </c>
      <c r="K305" s="82" t="s">
        <v>4</v>
      </c>
      <c r="L305" s="82" t="s">
        <v>68</v>
      </c>
      <c r="M305" s="82" t="s">
        <v>3</v>
      </c>
      <c r="N305" s="82" t="s">
        <v>69</v>
      </c>
      <c r="O305" s="82" t="s">
        <v>2</v>
      </c>
      <c r="P305" s="82" t="s">
        <v>9</v>
      </c>
      <c r="Q305" s="82" t="s">
        <v>1</v>
      </c>
      <c r="R305" s="82" t="s">
        <v>10</v>
      </c>
      <c r="S305" s="82" t="s">
        <v>0</v>
      </c>
      <c r="T305" s="82" t="s">
        <v>11</v>
      </c>
    </row>
    <row r="306" spans="1:21" ht="14.25" customHeight="1" x14ac:dyDescent="0.25">
      <c r="B306" s="83" t="s">
        <v>87</v>
      </c>
      <c r="C306" s="84">
        <v>40</v>
      </c>
      <c r="D306" s="84">
        <v>40</v>
      </c>
      <c r="E306" s="84">
        <v>42</v>
      </c>
      <c r="F306" s="84">
        <v>40</v>
      </c>
      <c r="G306" s="84">
        <v>39</v>
      </c>
      <c r="H306" s="84">
        <v>40</v>
      </c>
      <c r="I306" s="84">
        <v>37</v>
      </c>
      <c r="J306" s="84">
        <v>40</v>
      </c>
      <c r="K306" s="84">
        <v>40</v>
      </c>
      <c r="L306" s="84">
        <v>40</v>
      </c>
      <c r="M306" s="84">
        <v>40</v>
      </c>
      <c r="N306" s="84">
        <v>39</v>
      </c>
      <c r="O306" s="84">
        <v>40</v>
      </c>
      <c r="P306" s="84">
        <v>40</v>
      </c>
      <c r="Q306" s="84">
        <v>39</v>
      </c>
      <c r="R306" s="84">
        <v>40</v>
      </c>
      <c r="S306" s="84">
        <v>39</v>
      </c>
      <c r="T306" s="84">
        <v>39</v>
      </c>
    </row>
    <row r="307" spans="1:21" ht="14.25" customHeight="1" x14ac:dyDescent="0.25">
      <c r="B307" s="85" t="s">
        <v>88</v>
      </c>
      <c r="C307" s="86">
        <v>21</v>
      </c>
      <c r="D307" s="86">
        <v>15</v>
      </c>
      <c r="E307" s="86">
        <v>19</v>
      </c>
      <c r="F307" s="86">
        <v>19</v>
      </c>
      <c r="G307" s="86">
        <v>17</v>
      </c>
      <c r="H307" s="86">
        <v>12</v>
      </c>
      <c r="I307" s="86">
        <v>18</v>
      </c>
      <c r="J307" s="86">
        <v>23</v>
      </c>
      <c r="K307" s="86">
        <v>19</v>
      </c>
      <c r="L307" s="86">
        <v>19</v>
      </c>
      <c r="M307" s="86">
        <v>18</v>
      </c>
      <c r="N307" s="86">
        <v>16</v>
      </c>
      <c r="O307" s="86">
        <v>22</v>
      </c>
      <c r="P307" s="86">
        <v>21</v>
      </c>
      <c r="Q307" s="86">
        <v>10</v>
      </c>
      <c r="R307" s="86">
        <v>25</v>
      </c>
      <c r="S307" s="86">
        <v>13</v>
      </c>
      <c r="T307" s="86">
        <v>22</v>
      </c>
    </row>
    <row r="308" spans="1:21" ht="14.25" customHeight="1" x14ac:dyDescent="0.25">
      <c r="B308" s="87" t="s">
        <v>89</v>
      </c>
      <c r="C308" s="88">
        <v>21</v>
      </c>
      <c r="D308" s="88">
        <v>13</v>
      </c>
      <c r="E308" s="88">
        <v>18</v>
      </c>
      <c r="F308" s="88">
        <v>13</v>
      </c>
      <c r="G308" s="88">
        <v>13</v>
      </c>
      <c r="H308" s="88">
        <v>10</v>
      </c>
      <c r="I308" s="88">
        <v>13</v>
      </c>
      <c r="J308" s="88">
        <v>22</v>
      </c>
      <c r="K308" s="88">
        <v>17</v>
      </c>
      <c r="L308" s="88">
        <v>12</v>
      </c>
      <c r="M308" s="88">
        <v>14</v>
      </c>
      <c r="N308" s="88">
        <v>10</v>
      </c>
      <c r="O308" s="88">
        <v>12</v>
      </c>
      <c r="P308" s="88">
        <v>14</v>
      </c>
      <c r="Q308" s="88">
        <v>5</v>
      </c>
      <c r="R308" s="88">
        <v>16</v>
      </c>
      <c r="S308" s="88">
        <v>4</v>
      </c>
      <c r="T308" s="86">
        <v>14</v>
      </c>
    </row>
    <row r="309" spans="1:21" ht="14.25" customHeight="1" x14ac:dyDescent="0.25">
      <c r="B309" s="87" t="s">
        <v>90</v>
      </c>
      <c r="C309" s="89">
        <v>32</v>
      </c>
      <c r="D309" s="89">
        <v>29</v>
      </c>
      <c r="E309" s="89">
        <v>29</v>
      </c>
      <c r="F309" s="89">
        <v>33</v>
      </c>
      <c r="G309" s="89">
        <v>24</v>
      </c>
      <c r="H309" s="89">
        <v>27</v>
      </c>
      <c r="I309" s="89">
        <v>23</v>
      </c>
      <c r="J309" s="89">
        <v>33</v>
      </c>
      <c r="K309" s="89">
        <v>31</v>
      </c>
      <c r="L309" s="89">
        <v>27</v>
      </c>
      <c r="M309" s="89">
        <v>28</v>
      </c>
      <c r="N309" s="89">
        <v>29</v>
      </c>
      <c r="O309" s="89">
        <v>31</v>
      </c>
      <c r="P309" s="89">
        <v>36</v>
      </c>
      <c r="Q309" s="89">
        <v>27</v>
      </c>
      <c r="R309" s="89">
        <v>32</v>
      </c>
      <c r="S309" s="89">
        <v>32</v>
      </c>
      <c r="T309" s="86">
        <v>27</v>
      </c>
    </row>
    <row r="310" spans="1:21" ht="14.25" customHeight="1" x14ac:dyDescent="0.25">
      <c r="B310" s="87" t="s">
        <v>91</v>
      </c>
      <c r="C310" s="88">
        <v>18</v>
      </c>
      <c r="D310" s="88">
        <v>16</v>
      </c>
      <c r="E310" s="88">
        <v>14</v>
      </c>
      <c r="F310" s="88">
        <v>8</v>
      </c>
      <c r="G310" s="88">
        <v>11</v>
      </c>
      <c r="H310" s="88">
        <v>18</v>
      </c>
      <c r="I310" s="88">
        <v>14</v>
      </c>
      <c r="J310" s="88">
        <v>9</v>
      </c>
      <c r="K310" s="88">
        <v>13</v>
      </c>
      <c r="L310" s="88">
        <v>11</v>
      </c>
      <c r="M310" s="88">
        <v>16</v>
      </c>
      <c r="N310" s="88">
        <v>14</v>
      </c>
      <c r="O310" s="88">
        <v>13</v>
      </c>
      <c r="P310" s="88">
        <v>7</v>
      </c>
      <c r="Q310" s="88">
        <v>14</v>
      </c>
      <c r="R310" s="88">
        <v>10</v>
      </c>
      <c r="S310" s="88">
        <v>16</v>
      </c>
      <c r="T310" s="86">
        <v>10</v>
      </c>
    </row>
    <row r="311" spans="1:21" ht="14.25" customHeight="1" x14ac:dyDescent="0.25">
      <c r="B311" s="87" t="s">
        <v>92</v>
      </c>
      <c r="C311" s="88">
        <v>1</v>
      </c>
      <c r="D311" s="88">
        <v>6</v>
      </c>
      <c r="E311" s="88">
        <v>1</v>
      </c>
      <c r="F311" s="88">
        <v>0</v>
      </c>
      <c r="G311" s="88">
        <v>5</v>
      </c>
      <c r="H311" s="88">
        <v>1</v>
      </c>
      <c r="I311" s="88">
        <v>0</v>
      </c>
      <c r="J311" s="88">
        <v>1</v>
      </c>
      <c r="K311" s="88">
        <v>2</v>
      </c>
      <c r="L311" s="88">
        <v>1</v>
      </c>
      <c r="M311" s="88">
        <v>0</v>
      </c>
      <c r="N311" s="88">
        <v>0</v>
      </c>
      <c r="O311" s="88">
        <v>0</v>
      </c>
      <c r="P311" s="88">
        <v>0</v>
      </c>
      <c r="Q311" s="88">
        <v>0</v>
      </c>
      <c r="R311" s="88">
        <v>0</v>
      </c>
      <c r="S311" s="88">
        <v>1</v>
      </c>
      <c r="T311" s="86">
        <v>0</v>
      </c>
    </row>
    <row r="312" spans="1:21" ht="14.25" customHeight="1" thickBot="1" x14ac:dyDescent="0.3">
      <c r="B312" s="90" t="s">
        <v>93</v>
      </c>
      <c r="C312" s="91">
        <v>0</v>
      </c>
      <c r="D312" s="91">
        <v>3</v>
      </c>
      <c r="E312" s="91">
        <v>8</v>
      </c>
      <c r="F312" s="91">
        <v>11</v>
      </c>
      <c r="G312" s="91">
        <v>6</v>
      </c>
      <c r="H312" s="91">
        <v>9</v>
      </c>
      <c r="I312" s="91">
        <v>5</v>
      </c>
      <c r="J312" s="91">
        <v>7</v>
      </c>
      <c r="K312" s="91">
        <v>5</v>
      </c>
      <c r="L312" s="91">
        <v>7</v>
      </c>
      <c r="M312" s="91">
        <v>6</v>
      </c>
      <c r="N312" s="91">
        <v>9</v>
      </c>
      <c r="O312" s="91">
        <v>5</v>
      </c>
      <c r="P312" s="91">
        <v>12</v>
      </c>
      <c r="Q312" s="91">
        <v>15</v>
      </c>
      <c r="R312" s="91">
        <v>5</v>
      </c>
      <c r="S312" s="91">
        <v>9</v>
      </c>
      <c r="T312" s="91">
        <v>7</v>
      </c>
    </row>
    <row r="313" spans="1:21" ht="14.25" hidden="1" customHeight="1" thickBot="1" x14ac:dyDescent="0.3"/>
    <row r="314" spans="1:21" ht="14.25" customHeight="1" thickBot="1" x14ac:dyDescent="0.3">
      <c r="A314" s="53" t="s">
        <v>40</v>
      </c>
      <c r="B314" s="53" t="s">
        <v>40</v>
      </c>
      <c r="C314" s="80" t="s">
        <v>67</v>
      </c>
      <c r="D314" s="80" t="s">
        <v>4</v>
      </c>
      <c r="E314" s="80" t="s">
        <v>68</v>
      </c>
      <c r="F314" s="80" t="s">
        <v>3</v>
      </c>
      <c r="G314" s="80" t="s">
        <v>69</v>
      </c>
      <c r="H314" s="80" t="s">
        <v>2</v>
      </c>
      <c r="I314" s="92" t="s">
        <v>9</v>
      </c>
      <c r="J314" s="93"/>
      <c r="L314" s="80" t="s">
        <v>11</v>
      </c>
      <c r="N314" s="80" t="s">
        <v>12</v>
      </c>
      <c r="P314" s="80" t="s">
        <v>94</v>
      </c>
      <c r="R314" s="80" t="s">
        <v>95</v>
      </c>
      <c r="T314" s="80" t="s">
        <v>96</v>
      </c>
    </row>
    <row r="315" spans="1:21" ht="14.25" customHeight="1" thickBot="1" x14ac:dyDescent="0.3">
      <c r="B315" s="81" t="s">
        <v>85</v>
      </c>
      <c r="C315" s="82" t="s">
        <v>126</v>
      </c>
      <c r="D315" s="82" t="s">
        <v>108</v>
      </c>
      <c r="E315" s="82" t="s">
        <v>106</v>
      </c>
      <c r="F315" s="82" t="s">
        <v>103</v>
      </c>
      <c r="G315" s="82" t="s">
        <v>104</v>
      </c>
      <c r="H315" s="82" t="s">
        <v>86</v>
      </c>
      <c r="I315" s="82" t="s">
        <v>81</v>
      </c>
      <c r="J315" s="82" t="s">
        <v>67</v>
      </c>
      <c r="L315" s="82" t="s">
        <v>68</v>
      </c>
      <c r="N315" s="82" t="s">
        <v>69</v>
      </c>
      <c r="P315" s="82" t="s">
        <v>9</v>
      </c>
      <c r="R315" s="82" t="s">
        <v>10</v>
      </c>
      <c r="T315" s="82" t="s">
        <v>11</v>
      </c>
    </row>
    <row r="316" spans="1:21" ht="14.25" customHeight="1" x14ac:dyDescent="0.25">
      <c r="B316" s="83" t="s">
        <v>87</v>
      </c>
      <c r="C316" s="84">
        <v>40</v>
      </c>
      <c r="D316" s="84">
        <v>37</v>
      </c>
      <c r="E316" s="84">
        <v>41</v>
      </c>
      <c r="F316" s="84">
        <v>40</v>
      </c>
      <c r="G316" s="84">
        <v>42</v>
      </c>
      <c r="H316" s="84">
        <v>36</v>
      </c>
      <c r="I316" s="84">
        <v>41</v>
      </c>
      <c r="J316" s="84">
        <v>78</v>
      </c>
      <c r="L316" s="84">
        <v>39</v>
      </c>
      <c r="M316" s="75"/>
      <c r="N316" s="84">
        <v>39</v>
      </c>
      <c r="P316" s="84">
        <v>40</v>
      </c>
      <c r="R316" s="84">
        <v>39</v>
      </c>
      <c r="T316" s="84">
        <v>38</v>
      </c>
      <c r="U316" s="75"/>
    </row>
    <row r="317" spans="1:21" ht="14.25" customHeight="1" x14ac:dyDescent="0.25">
      <c r="B317" s="85" t="s">
        <v>88</v>
      </c>
      <c r="C317" s="86">
        <v>22</v>
      </c>
      <c r="D317" s="86">
        <v>7</v>
      </c>
      <c r="E317" s="86">
        <v>13</v>
      </c>
      <c r="F317" s="86">
        <v>4</v>
      </c>
      <c r="G317" s="86">
        <v>16</v>
      </c>
      <c r="H317" s="86">
        <v>8</v>
      </c>
      <c r="I317" s="86">
        <v>23</v>
      </c>
      <c r="J317" s="86">
        <v>20</v>
      </c>
      <c r="L317" s="86">
        <v>14</v>
      </c>
      <c r="M317" s="75"/>
      <c r="N317" s="86">
        <v>20</v>
      </c>
      <c r="P317" s="86">
        <v>19</v>
      </c>
      <c r="R317" s="86">
        <v>9</v>
      </c>
      <c r="T317" s="86">
        <v>11</v>
      </c>
      <c r="U317" s="75"/>
    </row>
    <row r="318" spans="1:21" ht="14.25" customHeight="1" x14ac:dyDescent="0.25">
      <c r="B318" s="87" t="s">
        <v>89</v>
      </c>
      <c r="C318" s="88">
        <v>17</v>
      </c>
      <c r="D318" s="88">
        <v>4</v>
      </c>
      <c r="E318" s="88">
        <v>5</v>
      </c>
      <c r="F318" s="88">
        <v>2</v>
      </c>
      <c r="G318" s="88">
        <v>11</v>
      </c>
      <c r="H318" s="88">
        <v>3</v>
      </c>
      <c r="I318" s="86">
        <v>14</v>
      </c>
      <c r="J318" s="88">
        <v>13</v>
      </c>
      <c r="L318" s="88">
        <v>9</v>
      </c>
      <c r="M318" s="75"/>
      <c r="N318" s="88">
        <v>16</v>
      </c>
      <c r="P318" s="88">
        <v>9</v>
      </c>
      <c r="R318" s="88">
        <v>6</v>
      </c>
      <c r="T318" s="88">
        <v>9</v>
      </c>
      <c r="U318" s="75"/>
    </row>
    <row r="319" spans="1:21" ht="14.25" customHeight="1" x14ac:dyDescent="0.25">
      <c r="B319" s="87" t="s">
        <v>90</v>
      </c>
      <c r="C319" s="89">
        <v>28</v>
      </c>
      <c r="D319" s="89">
        <v>21</v>
      </c>
      <c r="E319" s="89">
        <v>24</v>
      </c>
      <c r="F319" s="89">
        <v>13</v>
      </c>
      <c r="G319" s="89">
        <v>26</v>
      </c>
      <c r="H319" s="89">
        <v>19</v>
      </c>
      <c r="I319" s="86">
        <v>33</v>
      </c>
      <c r="J319" s="89">
        <v>47</v>
      </c>
      <c r="L319" s="89">
        <v>30</v>
      </c>
      <c r="M319" s="75"/>
      <c r="N319" s="89">
        <v>28</v>
      </c>
      <c r="P319" s="89">
        <v>28</v>
      </c>
      <c r="R319" s="89">
        <v>29</v>
      </c>
      <c r="T319" s="89">
        <v>24</v>
      </c>
      <c r="U319" s="75"/>
    </row>
    <row r="320" spans="1:21" ht="14.25" customHeight="1" x14ac:dyDescent="0.25">
      <c r="B320" s="87" t="s">
        <v>91</v>
      </c>
      <c r="C320" s="88">
        <v>12</v>
      </c>
      <c r="D320" s="88">
        <v>12</v>
      </c>
      <c r="E320" s="88">
        <v>12</v>
      </c>
      <c r="F320" s="88">
        <v>19</v>
      </c>
      <c r="G320" s="88">
        <v>14</v>
      </c>
      <c r="H320" s="88">
        <v>17</v>
      </c>
      <c r="I320" s="86">
        <v>9</v>
      </c>
      <c r="J320" s="88">
        <v>35</v>
      </c>
      <c r="L320" s="88">
        <v>11</v>
      </c>
      <c r="M320" s="75"/>
      <c r="N320" s="88">
        <v>9</v>
      </c>
      <c r="P320" s="88">
        <v>13</v>
      </c>
      <c r="R320" s="88">
        <v>15</v>
      </c>
      <c r="T320" s="88">
        <v>18</v>
      </c>
      <c r="U320" s="75"/>
    </row>
    <row r="321" spans="1:21" ht="14.25" customHeight="1" x14ac:dyDescent="0.25">
      <c r="B321" s="87" t="s">
        <v>92</v>
      </c>
      <c r="C321" s="88">
        <v>4</v>
      </c>
      <c r="D321" s="88">
        <v>8</v>
      </c>
      <c r="E321" s="88">
        <v>1</v>
      </c>
      <c r="F321" s="88">
        <v>3</v>
      </c>
      <c r="G321" s="88">
        <v>2</v>
      </c>
      <c r="H321" s="88">
        <v>1</v>
      </c>
      <c r="I321" s="86">
        <v>1</v>
      </c>
      <c r="J321" s="88">
        <v>0</v>
      </c>
      <c r="L321" s="88">
        <v>0</v>
      </c>
      <c r="M321" s="75"/>
      <c r="N321" s="88">
        <v>0</v>
      </c>
      <c r="P321" s="88">
        <v>0</v>
      </c>
      <c r="R321" s="88">
        <v>0</v>
      </c>
      <c r="T321" s="88">
        <v>0</v>
      </c>
      <c r="U321" s="75"/>
    </row>
    <row r="322" spans="1:21" ht="14.25" customHeight="1" thickBot="1" x14ac:dyDescent="0.3">
      <c r="B322" s="90" t="s">
        <v>93</v>
      </c>
      <c r="C322" s="91">
        <v>2</v>
      </c>
      <c r="D322" s="91">
        <v>10</v>
      </c>
      <c r="E322" s="91">
        <v>15</v>
      </c>
      <c r="F322" s="91">
        <v>14</v>
      </c>
      <c r="G322" s="91">
        <v>10</v>
      </c>
      <c r="H322" s="91">
        <v>10</v>
      </c>
      <c r="I322" s="91">
        <v>8</v>
      </c>
      <c r="J322" s="94">
        <v>23</v>
      </c>
      <c r="L322" s="91">
        <v>14</v>
      </c>
      <c r="M322" s="75"/>
      <c r="N322" s="91">
        <v>10</v>
      </c>
      <c r="P322" s="91">
        <v>8</v>
      </c>
      <c r="R322" s="91">
        <v>15</v>
      </c>
      <c r="T322" s="91">
        <v>9</v>
      </c>
      <c r="U322" s="75"/>
    </row>
    <row r="323" spans="1:21" ht="14.25" hidden="1" customHeight="1" thickBot="1" x14ac:dyDescent="0.3"/>
    <row r="324" spans="1:21" ht="14.25" customHeight="1" thickBot="1" x14ac:dyDescent="0.3">
      <c r="A324" s="53" t="s">
        <v>41</v>
      </c>
      <c r="B324" s="53" t="s">
        <v>41</v>
      </c>
      <c r="C324" s="80" t="s">
        <v>68</v>
      </c>
      <c r="D324" s="80" t="s">
        <v>3</v>
      </c>
      <c r="E324" s="80" t="s">
        <v>69</v>
      </c>
      <c r="F324" s="80" t="s">
        <v>2</v>
      </c>
      <c r="G324" s="80" t="s">
        <v>9</v>
      </c>
      <c r="H324" s="80" t="s">
        <v>1</v>
      </c>
      <c r="I324" s="80" t="s">
        <v>10</v>
      </c>
      <c r="J324" s="80" t="s">
        <v>0</v>
      </c>
      <c r="K324" s="80" t="s">
        <v>11</v>
      </c>
      <c r="L324" s="80" t="s">
        <v>13</v>
      </c>
      <c r="M324" s="80" t="s">
        <v>12</v>
      </c>
      <c r="N324" s="80" t="s">
        <v>66</v>
      </c>
      <c r="O324" s="80" t="s">
        <v>94</v>
      </c>
      <c r="P324" s="80" t="s">
        <v>97</v>
      </c>
      <c r="Q324" s="80" t="s">
        <v>95</v>
      </c>
      <c r="R324" s="80" t="s">
        <v>98</v>
      </c>
      <c r="S324" s="80" t="s">
        <v>96</v>
      </c>
    </row>
    <row r="325" spans="1:21" ht="14.25" customHeight="1" thickBot="1" x14ac:dyDescent="0.3">
      <c r="B325" s="81" t="s">
        <v>85</v>
      </c>
      <c r="C325" s="82" t="s">
        <v>126</v>
      </c>
      <c r="D325" s="82" t="s">
        <v>108</v>
      </c>
      <c r="E325" s="82" t="s">
        <v>106</v>
      </c>
      <c r="F325" s="82" t="s">
        <v>103</v>
      </c>
      <c r="G325" s="82" t="s">
        <v>104</v>
      </c>
      <c r="H325" s="82" t="s">
        <v>86</v>
      </c>
      <c r="I325" s="82" t="s">
        <v>81</v>
      </c>
      <c r="J325" s="82" t="s">
        <v>67</v>
      </c>
      <c r="K325" s="82" t="s">
        <v>4</v>
      </c>
      <c r="L325" s="82" t="s">
        <v>68</v>
      </c>
      <c r="M325" s="82" t="s">
        <v>3</v>
      </c>
      <c r="N325" s="82" t="s">
        <v>69</v>
      </c>
      <c r="O325" s="82" t="s">
        <v>2</v>
      </c>
      <c r="P325" s="82" t="s">
        <v>9</v>
      </c>
      <c r="Q325" s="82" t="s">
        <v>1</v>
      </c>
      <c r="R325" s="82" t="s">
        <v>10</v>
      </c>
      <c r="S325" s="82" t="s">
        <v>0</v>
      </c>
    </row>
    <row r="326" spans="1:21" ht="14.25" customHeight="1" x14ac:dyDescent="0.25">
      <c r="B326" s="83" t="s">
        <v>87</v>
      </c>
      <c r="C326" s="84">
        <v>42</v>
      </c>
      <c r="D326" s="84">
        <v>40</v>
      </c>
      <c r="E326" s="84">
        <v>41</v>
      </c>
      <c r="F326" s="84">
        <v>41</v>
      </c>
      <c r="G326" s="84">
        <v>41</v>
      </c>
      <c r="H326" s="84">
        <v>37</v>
      </c>
      <c r="I326" s="84">
        <v>41</v>
      </c>
      <c r="J326" s="84">
        <v>39</v>
      </c>
      <c r="K326" s="84">
        <v>40</v>
      </c>
      <c r="L326" s="84">
        <v>39</v>
      </c>
      <c r="M326" s="84">
        <v>41</v>
      </c>
      <c r="N326" s="84">
        <v>37</v>
      </c>
      <c r="O326" s="84">
        <v>40</v>
      </c>
      <c r="P326" s="84">
        <v>40</v>
      </c>
      <c r="Q326" s="84">
        <v>39</v>
      </c>
      <c r="R326" s="84">
        <v>37</v>
      </c>
      <c r="S326" s="84">
        <v>40</v>
      </c>
    </row>
    <row r="327" spans="1:21" ht="14.25" customHeight="1" x14ac:dyDescent="0.25">
      <c r="B327" s="85" t="s">
        <v>88</v>
      </c>
      <c r="C327" s="86">
        <v>27</v>
      </c>
      <c r="D327" s="86">
        <v>15</v>
      </c>
      <c r="E327" s="86">
        <v>27</v>
      </c>
      <c r="F327" s="86">
        <v>12</v>
      </c>
      <c r="G327" s="86">
        <v>30</v>
      </c>
      <c r="H327" s="86">
        <v>9</v>
      </c>
      <c r="I327" s="86">
        <v>16</v>
      </c>
      <c r="J327" s="86">
        <v>13</v>
      </c>
      <c r="K327" s="86">
        <v>29</v>
      </c>
      <c r="L327" s="86">
        <v>18</v>
      </c>
      <c r="M327" s="86">
        <v>13</v>
      </c>
      <c r="N327" s="86">
        <v>12</v>
      </c>
      <c r="O327" s="86">
        <v>18</v>
      </c>
      <c r="P327" s="86">
        <v>5</v>
      </c>
      <c r="Q327" s="86">
        <v>17</v>
      </c>
      <c r="R327" s="86">
        <v>3</v>
      </c>
      <c r="S327" s="86">
        <v>19</v>
      </c>
    </row>
    <row r="328" spans="1:21" ht="14.25" customHeight="1" x14ac:dyDescent="0.25">
      <c r="B328" s="87" t="s">
        <v>89</v>
      </c>
      <c r="C328" s="88">
        <v>24</v>
      </c>
      <c r="D328" s="88">
        <v>14</v>
      </c>
      <c r="E328" s="88">
        <v>25</v>
      </c>
      <c r="F328" s="88">
        <v>10</v>
      </c>
      <c r="G328" s="88">
        <v>28</v>
      </c>
      <c r="H328" s="88">
        <v>8</v>
      </c>
      <c r="I328" s="88">
        <v>15</v>
      </c>
      <c r="J328" s="88">
        <v>13</v>
      </c>
      <c r="K328" s="88">
        <v>27</v>
      </c>
      <c r="L328" s="88">
        <v>16</v>
      </c>
      <c r="M328" s="88">
        <v>12</v>
      </c>
      <c r="N328" s="88">
        <v>6</v>
      </c>
      <c r="O328" s="88">
        <v>15</v>
      </c>
      <c r="P328" s="88">
        <v>4</v>
      </c>
      <c r="Q328" s="88">
        <v>14</v>
      </c>
      <c r="R328" s="88">
        <v>3</v>
      </c>
      <c r="S328" s="88">
        <v>17</v>
      </c>
    </row>
    <row r="329" spans="1:21" ht="14.25" customHeight="1" x14ac:dyDescent="0.25">
      <c r="B329" s="87" t="s">
        <v>90</v>
      </c>
      <c r="C329" s="89">
        <v>35</v>
      </c>
      <c r="D329" s="89">
        <v>20</v>
      </c>
      <c r="E329" s="89">
        <v>30</v>
      </c>
      <c r="F329" s="89">
        <v>20</v>
      </c>
      <c r="G329" s="89">
        <v>35</v>
      </c>
      <c r="H329" s="89">
        <v>15</v>
      </c>
      <c r="I329" s="89">
        <v>20</v>
      </c>
      <c r="J329" s="89">
        <v>24</v>
      </c>
      <c r="K329" s="89">
        <v>35</v>
      </c>
      <c r="L329" s="89">
        <v>18</v>
      </c>
      <c r="M329" s="89">
        <v>22</v>
      </c>
      <c r="N329" s="89">
        <v>18</v>
      </c>
      <c r="O329" s="89">
        <v>23</v>
      </c>
      <c r="P329" s="89">
        <v>18</v>
      </c>
      <c r="Q329" s="89">
        <v>26</v>
      </c>
      <c r="R329" s="89">
        <v>20</v>
      </c>
      <c r="S329" s="89">
        <v>26</v>
      </c>
    </row>
    <row r="330" spans="1:21" ht="14.25" customHeight="1" x14ac:dyDescent="0.25">
      <c r="B330" s="87" t="s">
        <v>91</v>
      </c>
      <c r="C330" s="88">
        <v>5</v>
      </c>
      <c r="D330" s="88">
        <v>13</v>
      </c>
      <c r="E330" s="88">
        <v>8</v>
      </c>
      <c r="F330" s="88">
        <v>16</v>
      </c>
      <c r="G330" s="88">
        <v>3</v>
      </c>
      <c r="H330" s="88">
        <v>16</v>
      </c>
      <c r="I330" s="88">
        <v>14</v>
      </c>
      <c r="J330" s="88">
        <v>6</v>
      </c>
      <c r="K330" s="88">
        <v>2</v>
      </c>
      <c r="L330" s="88">
        <v>13</v>
      </c>
      <c r="M330" s="88">
        <v>9</v>
      </c>
      <c r="N330" s="88">
        <v>17</v>
      </c>
      <c r="O330" s="88">
        <v>13</v>
      </c>
      <c r="P330" s="88">
        <v>18</v>
      </c>
      <c r="Q330" s="88">
        <v>9</v>
      </c>
      <c r="R330" s="88">
        <v>20</v>
      </c>
      <c r="S330" s="88">
        <v>6</v>
      </c>
    </row>
    <row r="331" spans="1:21" ht="14.25" customHeight="1" x14ac:dyDescent="0.25">
      <c r="B331" s="87" t="s">
        <v>92</v>
      </c>
      <c r="C331" s="88">
        <v>7</v>
      </c>
      <c r="D331" s="88">
        <v>6</v>
      </c>
      <c r="E331" s="88">
        <v>0</v>
      </c>
      <c r="F331" s="88">
        <v>1</v>
      </c>
      <c r="G331" s="88">
        <v>0</v>
      </c>
      <c r="H331" s="88">
        <v>0</v>
      </c>
      <c r="I331" s="88">
        <v>0</v>
      </c>
      <c r="J331" s="88">
        <v>6</v>
      </c>
      <c r="K331" s="88">
        <v>1</v>
      </c>
      <c r="L331" s="88">
        <v>0</v>
      </c>
      <c r="M331" s="88">
        <v>0</v>
      </c>
      <c r="N331" s="88">
        <v>0</v>
      </c>
      <c r="O331" s="88">
        <v>0</v>
      </c>
      <c r="P331" s="88">
        <v>0</v>
      </c>
      <c r="Q331" s="88">
        <v>0</v>
      </c>
      <c r="R331" s="88">
        <v>1</v>
      </c>
      <c r="S331" s="88">
        <v>0</v>
      </c>
    </row>
    <row r="332" spans="1:21" ht="14.25" customHeight="1" thickBot="1" x14ac:dyDescent="0.3">
      <c r="B332" s="90" t="s">
        <v>93</v>
      </c>
      <c r="C332" s="91">
        <v>3</v>
      </c>
      <c r="D332" s="91">
        <v>6</v>
      </c>
      <c r="E332" s="91">
        <v>6</v>
      </c>
      <c r="F332" s="91">
        <v>12</v>
      </c>
      <c r="G332" s="91">
        <v>8</v>
      </c>
      <c r="H332" s="91">
        <v>12</v>
      </c>
      <c r="I332" s="91">
        <v>11</v>
      </c>
      <c r="J332" s="91">
        <v>14</v>
      </c>
      <c r="K332" s="91">
        <v>8</v>
      </c>
      <c r="L332" s="91">
        <v>8</v>
      </c>
      <c r="M332" s="91">
        <v>19</v>
      </c>
      <c r="N332" s="91">
        <v>8</v>
      </c>
      <c r="O332" s="91">
        <v>9</v>
      </c>
      <c r="P332" s="91">
        <v>17</v>
      </c>
      <c r="Q332" s="91">
        <v>13</v>
      </c>
      <c r="R332" s="91">
        <v>13</v>
      </c>
      <c r="S332" s="91">
        <v>15</v>
      </c>
    </row>
    <row r="333" spans="1:21" ht="14.25" hidden="1" customHeight="1" thickBot="1" x14ac:dyDescent="0.3"/>
    <row r="334" spans="1:21" ht="14.25" customHeight="1" thickBot="1" x14ac:dyDescent="0.3">
      <c r="A334" s="53" t="s">
        <v>42</v>
      </c>
      <c r="B334" s="53" t="s">
        <v>42</v>
      </c>
      <c r="C334" s="61" t="s">
        <v>68</v>
      </c>
      <c r="D334" s="61"/>
      <c r="E334" s="61" t="s">
        <v>69</v>
      </c>
      <c r="F334" s="64"/>
      <c r="G334" s="61" t="s">
        <v>9</v>
      </c>
      <c r="I334" s="61" t="s">
        <v>10</v>
      </c>
      <c r="K334" s="80" t="s">
        <v>11</v>
      </c>
      <c r="M334" s="80" t="s">
        <v>12</v>
      </c>
      <c r="O334" s="80" t="s">
        <v>94</v>
      </c>
      <c r="Q334" s="80" t="s">
        <v>95</v>
      </c>
      <c r="S334" s="80" t="s">
        <v>96</v>
      </c>
    </row>
    <row r="335" spans="1:21" ht="14.25" customHeight="1" thickBot="1" x14ac:dyDescent="0.3">
      <c r="B335" s="70" t="s">
        <v>85</v>
      </c>
      <c r="C335" s="62" t="s">
        <v>126</v>
      </c>
      <c r="D335" s="62"/>
      <c r="E335" s="62" t="s">
        <v>106</v>
      </c>
      <c r="F335" s="120"/>
      <c r="G335" s="62" t="s">
        <v>104</v>
      </c>
      <c r="I335" s="62" t="s">
        <v>81</v>
      </c>
      <c r="K335" s="82" t="s">
        <v>4</v>
      </c>
      <c r="M335" s="82" t="s">
        <v>3</v>
      </c>
      <c r="O335" s="82" t="s">
        <v>2</v>
      </c>
      <c r="Q335" s="82" t="s">
        <v>1</v>
      </c>
      <c r="S335" s="82" t="s">
        <v>0</v>
      </c>
    </row>
    <row r="336" spans="1:21" ht="14.25" customHeight="1" x14ac:dyDescent="0.25">
      <c r="B336" s="71" t="s">
        <v>87</v>
      </c>
      <c r="C336" s="56">
        <v>34</v>
      </c>
      <c r="D336" s="56"/>
      <c r="E336" s="56">
        <v>40</v>
      </c>
      <c r="F336" s="71"/>
      <c r="G336" s="56">
        <v>30</v>
      </c>
      <c r="I336" s="56">
        <v>27</v>
      </c>
      <c r="K336" s="84">
        <v>43</v>
      </c>
      <c r="M336" s="84">
        <v>37</v>
      </c>
      <c r="O336" s="84">
        <v>39</v>
      </c>
      <c r="Q336" s="84">
        <v>37</v>
      </c>
      <c r="S336" s="84">
        <v>38</v>
      </c>
    </row>
    <row r="337" spans="1:21" ht="14.25" customHeight="1" x14ac:dyDescent="0.25">
      <c r="B337" s="72" t="s">
        <v>88</v>
      </c>
      <c r="C337" s="57">
        <v>16</v>
      </c>
      <c r="D337" s="57"/>
      <c r="E337" s="57">
        <v>18</v>
      </c>
      <c r="F337" s="72"/>
      <c r="G337" s="57">
        <v>7</v>
      </c>
      <c r="I337" s="57">
        <v>17</v>
      </c>
      <c r="K337" s="86">
        <v>25</v>
      </c>
      <c r="M337" s="86">
        <v>22</v>
      </c>
      <c r="O337" s="86">
        <v>15</v>
      </c>
      <c r="Q337" s="86">
        <v>10</v>
      </c>
      <c r="S337" s="86">
        <v>13</v>
      </c>
    </row>
    <row r="338" spans="1:21" ht="14.25" customHeight="1" x14ac:dyDescent="0.25">
      <c r="B338" s="73" t="s">
        <v>89</v>
      </c>
      <c r="C338" s="57">
        <v>16</v>
      </c>
      <c r="D338" s="57"/>
      <c r="E338" s="57">
        <v>15</v>
      </c>
      <c r="F338" s="72"/>
      <c r="G338" s="57">
        <v>6</v>
      </c>
      <c r="I338" s="57">
        <v>11</v>
      </c>
      <c r="K338" s="88">
        <v>17</v>
      </c>
      <c r="M338" s="88">
        <v>13</v>
      </c>
      <c r="O338" s="88">
        <v>7</v>
      </c>
      <c r="Q338" s="88">
        <v>5</v>
      </c>
      <c r="S338" s="88">
        <v>6</v>
      </c>
    </row>
    <row r="339" spans="1:21" ht="14.25" customHeight="1" x14ac:dyDescent="0.25">
      <c r="B339" s="73" t="s">
        <v>90</v>
      </c>
      <c r="C339" s="57">
        <v>20</v>
      </c>
      <c r="D339" s="57"/>
      <c r="E339" s="57">
        <v>25</v>
      </c>
      <c r="F339" s="72"/>
      <c r="G339" s="57">
        <v>14</v>
      </c>
      <c r="I339" s="57">
        <v>22</v>
      </c>
      <c r="K339" s="89">
        <v>27</v>
      </c>
      <c r="M339" s="89">
        <v>27</v>
      </c>
      <c r="O339" s="89">
        <v>21</v>
      </c>
      <c r="Q339" s="89">
        <v>22</v>
      </c>
      <c r="S339" s="89">
        <v>27</v>
      </c>
    </row>
    <row r="340" spans="1:21" ht="14.25" customHeight="1" x14ac:dyDescent="0.25">
      <c r="B340" s="73" t="s">
        <v>91</v>
      </c>
      <c r="C340" s="57">
        <v>14</v>
      </c>
      <c r="D340" s="57"/>
      <c r="E340" s="57">
        <v>12</v>
      </c>
      <c r="F340" s="72"/>
      <c r="G340" s="57">
        <v>16</v>
      </c>
      <c r="I340" s="57">
        <v>5</v>
      </c>
      <c r="K340" s="88">
        <v>15</v>
      </c>
      <c r="M340" s="88">
        <v>11</v>
      </c>
      <c r="O340" s="88">
        <v>19</v>
      </c>
      <c r="Q340" s="88">
        <v>19</v>
      </c>
      <c r="S340" s="88">
        <v>19</v>
      </c>
    </row>
    <row r="341" spans="1:21" ht="14.25" customHeight="1" x14ac:dyDescent="0.25">
      <c r="B341" s="73" t="s">
        <v>92</v>
      </c>
      <c r="C341" s="57">
        <v>4</v>
      </c>
      <c r="D341" s="57"/>
      <c r="E341" s="57">
        <v>2</v>
      </c>
      <c r="F341" s="72"/>
      <c r="G341" s="57">
        <v>1</v>
      </c>
      <c r="I341" s="57">
        <v>0</v>
      </c>
      <c r="K341" s="88">
        <v>0</v>
      </c>
      <c r="M341" s="88">
        <v>2</v>
      </c>
      <c r="O341" s="88">
        <v>0</v>
      </c>
      <c r="Q341" s="88">
        <v>0</v>
      </c>
      <c r="S341" s="88">
        <v>0</v>
      </c>
    </row>
    <row r="342" spans="1:21" ht="14.25" customHeight="1" thickBot="1" x14ac:dyDescent="0.3">
      <c r="B342" s="74" t="s">
        <v>93</v>
      </c>
      <c r="C342" s="60">
        <v>0</v>
      </c>
      <c r="D342" s="60"/>
      <c r="E342" s="60">
        <v>8</v>
      </c>
      <c r="F342" s="74"/>
      <c r="G342" s="60">
        <v>6</v>
      </c>
      <c r="I342" s="60">
        <v>5</v>
      </c>
      <c r="K342" s="91">
        <v>3</v>
      </c>
      <c r="M342" s="91">
        <v>2</v>
      </c>
      <c r="O342" s="91">
        <v>5</v>
      </c>
      <c r="Q342" s="91">
        <v>8</v>
      </c>
      <c r="S342" s="91">
        <v>6</v>
      </c>
    </row>
    <row r="343" spans="1:21" ht="14.25" hidden="1" customHeight="1" x14ac:dyDescent="0.3"/>
    <row r="344" spans="1:21" ht="14.25" hidden="1" customHeight="1" thickBot="1" x14ac:dyDescent="0.3"/>
    <row r="345" spans="1:21" ht="14.25" hidden="1" customHeight="1" thickBot="1" x14ac:dyDescent="0.3">
      <c r="A345" s="50" t="s">
        <v>123</v>
      </c>
      <c r="B345" s="37"/>
      <c r="C345" s="135"/>
      <c r="D345" s="135"/>
      <c r="E345" s="135"/>
      <c r="F345" s="135"/>
      <c r="G345" s="135"/>
      <c r="H345" s="135"/>
      <c r="I345" s="135"/>
      <c r="J345" s="135"/>
      <c r="K345" s="135"/>
      <c r="L345" s="135"/>
      <c r="M345" s="135"/>
      <c r="N345" s="135"/>
      <c r="O345" s="135"/>
      <c r="P345" s="135"/>
      <c r="Q345" s="135"/>
      <c r="R345" s="135"/>
      <c r="S345" s="135"/>
      <c r="T345" s="135"/>
      <c r="U345" s="135"/>
    </row>
    <row r="346" spans="1:21" ht="14.25" customHeight="1" thickBot="1" x14ac:dyDescent="0.3">
      <c r="A346" s="50"/>
      <c r="B346" s="39" t="s">
        <v>85</v>
      </c>
      <c r="C346" s="40" t="str">
        <f t="shared" ref="C346:U346" si="12">C$3</f>
        <v>ENE-JUN 17</v>
      </c>
      <c r="D346" s="40" t="str">
        <f t="shared" si="12"/>
        <v>AGO-DIC 16</v>
      </c>
      <c r="E346" s="40" t="str">
        <f t="shared" si="12"/>
        <v>ENE-JUN 16</v>
      </c>
      <c r="F346" s="40" t="str">
        <f t="shared" si="12"/>
        <v>AGO-DIC 15</v>
      </c>
      <c r="G346" s="40" t="str">
        <f t="shared" si="12"/>
        <v>ENE-JUN 15</v>
      </c>
      <c r="H346" s="40" t="str">
        <f t="shared" si="12"/>
        <v>AGO-DIC 14</v>
      </c>
      <c r="I346" s="40" t="str">
        <f t="shared" si="12"/>
        <v>ENE-JUN 14</v>
      </c>
      <c r="J346" s="40" t="str">
        <f t="shared" si="12"/>
        <v>AGO-DIC 13</v>
      </c>
      <c r="K346" s="40" t="str">
        <f t="shared" si="12"/>
        <v>ENE-JUN 13</v>
      </c>
      <c r="L346" s="40" t="str">
        <f t="shared" si="12"/>
        <v>AGO-DIC 12</v>
      </c>
      <c r="M346" s="40" t="str">
        <f t="shared" si="12"/>
        <v>ENE-JUN 12</v>
      </c>
      <c r="N346" s="40" t="str">
        <f t="shared" si="12"/>
        <v>AGO-DIC 11</v>
      </c>
      <c r="O346" s="40" t="str">
        <f t="shared" si="12"/>
        <v>ENE-JUN 11</v>
      </c>
      <c r="P346" s="40" t="str">
        <f t="shared" si="12"/>
        <v>AGO-DIC 10</v>
      </c>
      <c r="Q346" s="40" t="str">
        <f t="shared" si="12"/>
        <v>ENE-JUN 10</v>
      </c>
      <c r="R346" s="40" t="str">
        <f t="shared" si="12"/>
        <v>AGO-DIC 09</v>
      </c>
      <c r="S346" s="40" t="str">
        <f t="shared" si="12"/>
        <v>ENE-JUN 09</v>
      </c>
      <c r="T346" s="40" t="str">
        <f t="shared" si="12"/>
        <v>AGO-DIC 08</v>
      </c>
      <c r="U346" s="40" t="str">
        <f t="shared" si="12"/>
        <v>ENE-JUN 08</v>
      </c>
    </row>
    <row r="347" spans="1:21" ht="14.25" customHeight="1" thickBot="1" x14ac:dyDescent="0.3">
      <c r="A347" s="50"/>
      <c r="B347" s="41" t="s">
        <v>87</v>
      </c>
      <c r="C347" s="42">
        <f t="shared" ref="C347:F353" si="13">C357+C367+C387+C397+C407+C417+C427+C437+C377</f>
        <v>374</v>
      </c>
      <c r="D347" s="42">
        <f t="shared" si="13"/>
        <v>387</v>
      </c>
      <c r="E347" s="42">
        <f t="shared" si="13"/>
        <v>368</v>
      </c>
      <c r="F347" s="42">
        <f t="shared" si="13"/>
        <v>423</v>
      </c>
      <c r="G347" s="42">
        <f t="shared" ref="G347:U353" si="14">G357+G367+G387+G397+G407+G417+G427+G437</f>
        <v>343</v>
      </c>
      <c r="H347" s="42">
        <f t="shared" si="14"/>
        <v>381</v>
      </c>
      <c r="I347" s="42">
        <f t="shared" si="14"/>
        <v>336</v>
      </c>
      <c r="J347" s="42">
        <f t="shared" si="14"/>
        <v>366</v>
      </c>
      <c r="K347" s="42">
        <f t="shared" si="14"/>
        <v>386</v>
      </c>
      <c r="L347" s="42">
        <f t="shared" si="14"/>
        <v>401</v>
      </c>
      <c r="M347" s="42">
        <f t="shared" si="14"/>
        <v>377</v>
      </c>
      <c r="N347" s="42">
        <f t="shared" si="14"/>
        <v>413</v>
      </c>
      <c r="O347" s="42">
        <f t="shared" si="14"/>
        <v>459</v>
      </c>
      <c r="P347" s="42">
        <f>P357+P367+P387+W397+P407+P417+P427+P437+P397</f>
        <v>374</v>
      </c>
      <c r="Q347" s="42">
        <f>Q357+Q367+Q387+X397+Q407+Q417+Q427+Q437+Q397</f>
        <v>437</v>
      </c>
      <c r="R347" s="42">
        <f t="shared" si="14"/>
        <v>324</v>
      </c>
      <c r="S347" s="42">
        <f t="shared" si="14"/>
        <v>436</v>
      </c>
      <c r="T347" s="42">
        <f t="shared" si="14"/>
        <v>246</v>
      </c>
      <c r="U347" s="42">
        <f t="shared" si="14"/>
        <v>245</v>
      </c>
    </row>
    <row r="348" spans="1:21" ht="14.25" customHeight="1" thickBot="1" x14ac:dyDescent="0.3">
      <c r="A348" s="50"/>
      <c r="B348" s="43" t="s">
        <v>88</v>
      </c>
      <c r="C348" s="44">
        <f t="shared" si="13"/>
        <v>238</v>
      </c>
      <c r="D348" s="44">
        <f t="shared" si="13"/>
        <v>206</v>
      </c>
      <c r="E348" s="44">
        <f t="shared" si="13"/>
        <v>219</v>
      </c>
      <c r="F348" s="44">
        <f t="shared" si="13"/>
        <v>202</v>
      </c>
      <c r="G348" s="44">
        <f t="shared" si="14"/>
        <v>242</v>
      </c>
      <c r="H348" s="44">
        <f t="shared" si="14"/>
        <v>212</v>
      </c>
      <c r="I348" s="44">
        <f t="shared" si="14"/>
        <v>218</v>
      </c>
      <c r="J348" s="44">
        <f t="shared" si="14"/>
        <v>193</v>
      </c>
      <c r="K348" s="44">
        <f t="shared" si="14"/>
        <v>235</v>
      </c>
      <c r="L348" s="44">
        <f t="shared" si="14"/>
        <v>225</v>
      </c>
      <c r="M348" s="44">
        <f t="shared" si="14"/>
        <v>253</v>
      </c>
      <c r="N348" s="44">
        <f t="shared" si="14"/>
        <v>224</v>
      </c>
      <c r="O348" s="44">
        <f t="shared" si="14"/>
        <v>294</v>
      </c>
      <c r="P348" s="42">
        <f>P358+P368+P388+W398+P408+P418+P428+P438+P398</f>
        <v>203</v>
      </c>
      <c r="Q348" s="42">
        <f t="shared" ref="Q348:Q353" si="15">Q358+Q368+Q388+X398+Q408+Q418+Q428+Q438+Q398</f>
        <v>259</v>
      </c>
      <c r="R348" s="44">
        <f t="shared" si="14"/>
        <v>173</v>
      </c>
      <c r="S348" s="44">
        <f t="shared" si="14"/>
        <v>268</v>
      </c>
      <c r="T348" s="44">
        <f t="shared" si="14"/>
        <v>143</v>
      </c>
      <c r="U348" s="44">
        <f t="shared" si="14"/>
        <v>165</v>
      </c>
    </row>
    <row r="349" spans="1:21" ht="14.25" customHeight="1" thickBot="1" x14ac:dyDescent="0.3">
      <c r="A349" s="50"/>
      <c r="B349" s="45" t="s">
        <v>89</v>
      </c>
      <c r="C349" s="46">
        <f>C359+C369+C389+C399+C409+C419+C429+C439+C379</f>
        <v>178</v>
      </c>
      <c r="D349" s="46">
        <f>D359+D369+D389+D399+D409+D419+D429+D439+D379</f>
        <v>143</v>
      </c>
      <c r="E349" s="46">
        <f>E359+E369+E389+E399+E409+E419+E429+E439+E379</f>
        <v>173</v>
      </c>
      <c r="F349" s="46">
        <f t="shared" si="13"/>
        <v>141</v>
      </c>
      <c r="G349" s="46">
        <f t="shared" si="14"/>
        <v>192</v>
      </c>
      <c r="H349" s="46">
        <f t="shared" si="14"/>
        <v>142</v>
      </c>
      <c r="I349" s="46">
        <f t="shared" si="14"/>
        <v>168</v>
      </c>
      <c r="J349" s="46">
        <f t="shared" si="14"/>
        <v>111</v>
      </c>
      <c r="K349" s="46">
        <f t="shared" si="14"/>
        <v>158</v>
      </c>
      <c r="L349" s="46">
        <f t="shared" si="14"/>
        <v>141</v>
      </c>
      <c r="M349" s="46">
        <f t="shared" si="14"/>
        <v>168</v>
      </c>
      <c r="N349" s="46">
        <f t="shared" si="14"/>
        <v>89</v>
      </c>
      <c r="O349" s="46">
        <f t="shared" si="14"/>
        <v>170</v>
      </c>
      <c r="P349" s="42">
        <f t="shared" ref="P349:P353" si="16">P359+P369+P389+W399+P409+P419+P429+P439+P399</f>
        <v>79</v>
      </c>
      <c r="Q349" s="42">
        <f t="shared" si="15"/>
        <v>155</v>
      </c>
      <c r="R349" s="46">
        <f t="shared" si="14"/>
        <v>74</v>
      </c>
      <c r="S349" s="46">
        <f t="shared" si="14"/>
        <v>179</v>
      </c>
      <c r="T349" s="46">
        <f t="shared" si="14"/>
        <v>105</v>
      </c>
      <c r="U349" s="44">
        <f t="shared" si="14"/>
        <v>125</v>
      </c>
    </row>
    <row r="350" spans="1:21" ht="14.25" customHeight="1" thickBot="1" x14ac:dyDescent="0.3">
      <c r="A350" s="50"/>
      <c r="B350" s="45" t="s">
        <v>90</v>
      </c>
      <c r="C350" s="47">
        <f t="shared" ref="C350:D353" si="17">C360+C370+C390+C400+C410+C420+C430+C440+C380</f>
        <v>294</v>
      </c>
      <c r="D350" s="47">
        <f t="shared" si="17"/>
        <v>305</v>
      </c>
      <c r="E350" s="47">
        <f t="shared" si="13"/>
        <v>301</v>
      </c>
      <c r="F350" s="47">
        <f t="shared" si="13"/>
        <v>291</v>
      </c>
      <c r="G350" s="47">
        <f t="shared" si="14"/>
        <v>307</v>
      </c>
      <c r="H350" s="47">
        <f>H360+H370+H390+H400+H410+H420+H430+H440</f>
        <v>304</v>
      </c>
      <c r="I350" s="47">
        <f t="shared" si="14"/>
        <v>285</v>
      </c>
      <c r="J350" s="47">
        <f t="shared" si="14"/>
        <v>280</v>
      </c>
      <c r="K350" s="47">
        <f t="shared" si="14"/>
        <v>324</v>
      </c>
      <c r="L350" s="47">
        <f t="shared" si="14"/>
        <v>309</v>
      </c>
      <c r="M350" s="47">
        <f t="shared" si="14"/>
        <v>315</v>
      </c>
      <c r="N350" s="47">
        <f t="shared" si="14"/>
        <v>313</v>
      </c>
      <c r="O350" s="47">
        <f t="shared" si="14"/>
        <v>401</v>
      </c>
      <c r="P350" s="42">
        <f t="shared" si="16"/>
        <v>273</v>
      </c>
      <c r="Q350" s="42">
        <f t="shared" si="15"/>
        <v>337</v>
      </c>
      <c r="R350" s="47">
        <f t="shared" si="14"/>
        <v>248</v>
      </c>
      <c r="S350" s="47">
        <f t="shared" si="14"/>
        <v>350</v>
      </c>
      <c r="T350" s="47">
        <f t="shared" si="14"/>
        <v>189</v>
      </c>
      <c r="U350" s="44">
        <f t="shared" si="14"/>
        <v>205</v>
      </c>
    </row>
    <row r="351" spans="1:21" ht="14.25" customHeight="1" thickBot="1" x14ac:dyDescent="0.3">
      <c r="A351" s="50"/>
      <c r="B351" s="45" t="s">
        <v>91</v>
      </c>
      <c r="C351" s="46">
        <f t="shared" si="17"/>
        <v>71</v>
      </c>
      <c r="D351" s="46">
        <f t="shared" si="17"/>
        <v>82</v>
      </c>
      <c r="E351" s="46">
        <f t="shared" si="13"/>
        <v>88</v>
      </c>
      <c r="F351" s="46">
        <f t="shared" si="13"/>
        <v>130</v>
      </c>
      <c r="G351" s="46">
        <f t="shared" si="14"/>
        <v>50</v>
      </c>
      <c r="H351" s="46">
        <f t="shared" si="14"/>
        <v>102</v>
      </c>
      <c r="I351" s="46">
        <f t="shared" si="14"/>
        <v>66</v>
      </c>
      <c r="J351" s="46">
        <f t="shared" si="14"/>
        <v>108</v>
      </c>
      <c r="K351" s="46">
        <f t="shared" si="14"/>
        <v>83</v>
      </c>
      <c r="L351" s="46">
        <f t="shared" si="14"/>
        <v>106</v>
      </c>
      <c r="M351" s="46">
        <f t="shared" si="14"/>
        <v>75</v>
      </c>
      <c r="N351" s="46">
        <f t="shared" si="14"/>
        <v>118</v>
      </c>
      <c r="O351" s="46">
        <f t="shared" si="14"/>
        <v>84</v>
      </c>
      <c r="P351" s="42">
        <f t="shared" si="16"/>
        <v>112</v>
      </c>
      <c r="Q351" s="42">
        <f t="shared" si="15"/>
        <v>114</v>
      </c>
      <c r="R351" s="46">
        <f t="shared" si="14"/>
        <v>101</v>
      </c>
      <c r="S351" s="46">
        <f t="shared" si="14"/>
        <v>97</v>
      </c>
      <c r="T351" s="46">
        <f t="shared" si="14"/>
        <v>61</v>
      </c>
      <c r="U351" s="44">
        <f t="shared" si="14"/>
        <v>50</v>
      </c>
    </row>
    <row r="352" spans="1:21" ht="14.25" customHeight="1" thickBot="1" x14ac:dyDescent="0.3">
      <c r="A352" s="50"/>
      <c r="B352" s="45" t="s">
        <v>92</v>
      </c>
      <c r="C352" s="46">
        <f t="shared" si="17"/>
        <v>43</v>
      </c>
      <c r="D352" s="46">
        <f t="shared" si="17"/>
        <v>42</v>
      </c>
      <c r="E352" s="46">
        <f t="shared" si="13"/>
        <v>24</v>
      </c>
      <c r="F352" s="46">
        <f t="shared" si="13"/>
        <v>23</v>
      </c>
      <c r="G352" s="46">
        <f t="shared" si="14"/>
        <v>10</v>
      </c>
      <c r="H352" s="46">
        <f t="shared" si="14"/>
        <v>16</v>
      </c>
      <c r="I352" s="46">
        <f t="shared" si="14"/>
        <v>4</v>
      </c>
      <c r="J352" s="46">
        <f t="shared" si="14"/>
        <v>8</v>
      </c>
      <c r="K352" s="46">
        <f t="shared" si="14"/>
        <v>12</v>
      </c>
      <c r="L352" s="46">
        <f t="shared" si="14"/>
        <v>9</v>
      </c>
      <c r="M352" s="46">
        <f t="shared" si="14"/>
        <v>3</v>
      </c>
      <c r="N352" s="46">
        <f t="shared" si="14"/>
        <v>5</v>
      </c>
      <c r="O352" s="46">
        <f t="shared" si="14"/>
        <v>2</v>
      </c>
      <c r="P352" s="42">
        <f t="shared" si="16"/>
        <v>0</v>
      </c>
      <c r="Q352" s="42">
        <f t="shared" si="15"/>
        <v>0</v>
      </c>
      <c r="R352" s="46">
        <f t="shared" si="14"/>
        <v>0</v>
      </c>
      <c r="S352" s="46">
        <f t="shared" si="14"/>
        <v>0</v>
      </c>
      <c r="T352" s="46">
        <f t="shared" si="14"/>
        <v>0</v>
      </c>
      <c r="U352" s="44">
        <f t="shared" si="14"/>
        <v>0</v>
      </c>
    </row>
    <row r="353" spans="1:21" ht="14.25" customHeight="1" thickBot="1" x14ac:dyDescent="0.3">
      <c r="A353" s="50"/>
      <c r="B353" s="48" t="s">
        <v>93</v>
      </c>
      <c r="C353" s="49">
        <f t="shared" si="17"/>
        <v>22</v>
      </c>
      <c r="D353" s="49">
        <f t="shared" si="17"/>
        <v>57</v>
      </c>
      <c r="E353" s="49">
        <f t="shared" si="13"/>
        <v>37</v>
      </c>
      <c r="F353" s="49">
        <f t="shared" si="13"/>
        <v>68</v>
      </c>
      <c r="G353" s="49">
        <f t="shared" si="14"/>
        <v>41</v>
      </c>
      <c r="H353" s="49">
        <f t="shared" si="14"/>
        <v>51</v>
      </c>
      <c r="I353" s="49">
        <f t="shared" si="14"/>
        <v>48</v>
      </c>
      <c r="J353" s="49">
        <f t="shared" si="14"/>
        <v>57</v>
      </c>
      <c r="K353" s="49">
        <f t="shared" si="14"/>
        <v>56</v>
      </c>
      <c r="L353" s="49">
        <f t="shared" si="14"/>
        <v>61</v>
      </c>
      <c r="M353" s="49">
        <f t="shared" si="14"/>
        <v>46</v>
      </c>
      <c r="N353" s="49">
        <f t="shared" si="14"/>
        <v>66</v>
      </c>
      <c r="O353" s="49">
        <f t="shared" si="14"/>
        <v>79</v>
      </c>
      <c r="P353" s="42">
        <f t="shared" si="16"/>
        <v>59</v>
      </c>
      <c r="Q353" s="42">
        <f t="shared" si="15"/>
        <v>64</v>
      </c>
      <c r="R353" s="49">
        <f t="shared" si="14"/>
        <v>50</v>
      </c>
      <c r="S353" s="49">
        <f t="shared" si="14"/>
        <v>71</v>
      </c>
      <c r="T353" s="49">
        <f t="shared" si="14"/>
        <v>42</v>
      </c>
      <c r="U353" s="49">
        <f t="shared" si="14"/>
        <v>30</v>
      </c>
    </row>
    <row r="354" spans="1:21" ht="14.25" hidden="1" customHeight="1" thickBot="1" x14ac:dyDescent="0.3">
      <c r="A354" s="50"/>
    </row>
    <row r="355" spans="1:21" ht="14.25" customHeight="1" thickBot="1" x14ac:dyDescent="0.3">
      <c r="A355" s="95" t="s">
        <v>43</v>
      </c>
      <c r="B355" s="95" t="s">
        <v>43</v>
      </c>
      <c r="C355" s="52" t="s">
        <v>4</v>
      </c>
      <c r="D355" s="52" t="s">
        <v>68</v>
      </c>
      <c r="E355" s="52" t="s">
        <v>3</v>
      </c>
      <c r="F355" s="52" t="s">
        <v>69</v>
      </c>
      <c r="G355" s="52" t="s">
        <v>2</v>
      </c>
      <c r="H355" s="52" t="s">
        <v>9</v>
      </c>
      <c r="I355" s="52" t="s">
        <v>1</v>
      </c>
      <c r="J355" s="52" t="s">
        <v>10</v>
      </c>
      <c r="K355" s="52" t="s">
        <v>0</v>
      </c>
      <c r="L355" s="52" t="s">
        <v>11</v>
      </c>
      <c r="M355" s="52" t="s">
        <v>13</v>
      </c>
      <c r="N355" s="52" t="s">
        <v>12</v>
      </c>
      <c r="O355" s="52" t="s">
        <v>66</v>
      </c>
      <c r="P355" s="52" t="s">
        <v>94</v>
      </c>
      <c r="Q355" s="52" t="s">
        <v>97</v>
      </c>
      <c r="R355" s="52" t="s">
        <v>95</v>
      </c>
      <c r="S355" s="52" t="s">
        <v>98</v>
      </c>
      <c r="T355" s="52" t="s">
        <v>96</v>
      </c>
    </row>
    <row r="356" spans="1:21" ht="14.25" customHeight="1" thickBot="1" x14ac:dyDescent="0.3">
      <c r="B356" s="54" t="s">
        <v>85</v>
      </c>
      <c r="C356" s="55" t="s">
        <v>126</v>
      </c>
      <c r="D356" s="55" t="s">
        <v>108</v>
      </c>
      <c r="E356" s="55" t="s">
        <v>106</v>
      </c>
      <c r="F356" s="55" t="s">
        <v>103</v>
      </c>
      <c r="G356" s="55" t="s">
        <v>104</v>
      </c>
      <c r="H356" s="55" t="s">
        <v>86</v>
      </c>
      <c r="I356" s="55" t="s">
        <v>81</v>
      </c>
      <c r="J356" s="55" t="s">
        <v>67</v>
      </c>
      <c r="K356" s="55" t="s">
        <v>4</v>
      </c>
      <c r="L356" s="55" t="s">
        <v>68</v>
      </c>
      <c r="M356" s="55" t="s">
        <v>3</v>
      </c>
      <c r="N356" s="55" t="s">
        <v>69</v>
      </c>
      <c r="O356" s="55" t="s">
        <v>2</v>
      </c>
      <c r="P356" s="55" t="s">
        <v>9</v>
      </c>
      <c r="Q356" s="55" t="s">
        <v>1</v>
      </c>
      <c r="R356" s="55" t="s">
        <v>10</v>
      </c>
      <c r="S356" s="55" t="s">
        <v>0</v>
      </c>
      <c r="T356" s="55" t="s">
        <v>11</v>
      </c>
    </row>
    <row r="357" spans="1:21" ht="14.25" customHeight="1" x14ac:dyDescent="0.25">
      <c r="B357" s="41" t="s">
        <v>87</v>
      </c>
      <c r="C357" s="42">
        <v>43</v>
      </c>
      <c r="D357" s="42">
        <v>94</v>
      </c>
      <c r="E357" s="42">
        <v>51</v>
      </c>
      <c r="F357" s="42">
        <v>98</v>
      </c>
      <c r="G357" s="42">
        <v>45</v>
      </c>
      <c r="H357" s="42">
        <v>101</v>
      </c>
      <c r="I357" s="42">
        <v>47</v>
      </c>
      <c r="J357" s="42">
        <v>100</v>
      </c>
      <c r="K357" s="42">
        <v>47</v>
      </c>
      <c r="L357" s="42">
        <v>98</v>
      </c>
      <c r="M357" s="42">
        <v>40</v>
      </c>
      <c r="N357" s="42">
        <v>80</v>
      </c>
      <c r="O357" s="42">
        <v>49</v>
      </c>
      <c r="P357" s="42">
        <v>100</v>
      </c>
      <c r="Q357" s="42">
        <v>49</v>
      </c>
      <c r="R357" s="42">
        <v>98</v>
      </c>
      <c r="S357" s="42">
        <v>48</v>
      </c>
      <c r="T357" s="42">
        <v>100</v>
      </c>
    </row>
    <row r="358" spans="1:21" ht="14.25" customHeight="1" x14ac:dyDescent="0.25">
      <c r="B358" s="43" t="s">
        <v>88</v>
      </c>
      <c r="C358" s="44">
        <v>23</v>
      </c>
      <c r="D358" s="44">
        <v>68</v>
      </c>
      <c r="E358" s="44">
        <v>27</v>
      </c>
      <c r="F358" s="44">
        <v>46</v>
      </c>
      <c r="G358" s="44">
        <v>29</v>
      </c>
      <c r="H358" s="44">
        <v>61</v>
      </c>
      <c r="I358" s="44">
        <v>30</v>
      </c>
      <c r="J358" s="44">
        <v>71</v>
      </c>
      <c r="K358" s="44">
        <v>22</v>
      </c>
      <c r="L358" s="44">
        <v>63</v>
      </c>
      <c r="M358" s="44">
        <v>23</v>
      </c>
      <c r="N358" s="44">
        <v>50</v>
      </c>
      <c r="O358" s="44">
        <v>31</v>
      </c>
      <c r="P358" s="44">
        <v>55</v>
      </c>
      <c r="Q358" s="44">
        <v>27</v>
      </c>
      <c r="R358" s="44">
        <v>59</v>
      </c>
      <c r="S358" s="44">
        <v>20</v>
      </c>
      <c r="T358" s="44">
        <v>66</v>
      </c>
    </row>
    <row r="359" spans="1:21" ht="14.25" customHeight="1" x14ac:dyDescent="0.25">
      <c r="B359" s="45" t="s">
        <v>89</v>
      </c>
      <c r="C359" s="46">
        <v>17</v>
      </c>
      <c r="D359" s="46">
        <v>51</v>
      </c>
      <c r="E359" s="46">
        <v>20</v>
      </c>
      <c r="F359" s="46">
        <v>35</v>
      </c>
      <c r="G359" s="46">
        <v>21</v>
      </c>
      <c r="H359" s="46">
        <v>49</v>
      </c>
      <c r="I359" s="46">
        <v>22</v>
      </c>
      <c r="J359" s="46">
        <v>60</v>
      </c>
      <c r="K359" s="46">
        <v>11</v>
      </c>
      <c r="L359" s="46">
        <v>54</v>
      </c>
      <c r="M359" s="46">
        <v>13</v>
      </c>
      <c r="N359" s="46">
        <v>33</v>
      </c>
      <c r="O359" s="46">
        <v>16</v>
      </c>
      <c r="P359" s="46">
        <v>23</v>
      </c>
      <c r="Q359" s="46">
        <v>11</v>
      </c>
      <c r="R359" s="46">
        <v>35</v>
      </c>
      <c r="S359" s="46">
        <v>3</v>
      </c>
      <c r="T359" s="44">
        <v>56</v>
      </c>
    </row>
    <row r="360" spans="1:21" ht="14.25" customHeight="1" x14ac:dyDescent="0.25">
      <c r="B360" s="45" t="s">
        <v>90</v>
      </c>
      <c r="C360" s="47">
        <v>34</v>
      </c>
      <c r="D360" s="47">
        <v>85</v>
      </c>
      <c r="E360" s="47">
        <v>40</v>
      </c>
      <c r="F360" s="47">
        <v>55</v>
      </c>
      <c r="G360" s="47">
        <v>41</v>
      </c>
      <c r="H360" s="47">
        <v>77</v>
      </c>
      <c r="I360" s="47">
        <v>35</v>
      </c>
      <c r="J360" s="47">
        <v>81</v>
      </c>
      <c r="K360" s="47">
        <v>31</v>
      </c>
      <c r="L360" s="47">
        <v>80</v>
      </c>
      <c r="M360" s="47">
        <v>30</v>
      </c>
      <c r="N360" s="47">
        <v>65</v>
      </c>
      <c r="O360" s="47">
        <v>42</v>
      </c>
      <c r="P360" s="47">
        <v>69</v>
      </c>
      <c r="Q360" s="47">
        <v>36</v>
      </c>
      <c r="R360" s="47">
        <v>74</v>
      </c>
      <c r="S360" s="47">
        <v>30</v>
      </c>
      <c r="T360" s="44">
        <v>81</v>
      </c>
    </row>
    <row r="361" spans="1:21" ht="14.25" customHeight="1" x14ac:dyDescent="0.25">
      <c r="B361" s="45" t="s">
        <v>91</v>
      </c>
      <c r="C361" s="46">
        <v>7</v>
      </c>
      <c r="D361" s="46">
        <v>11</v>
      </c>
      <c r="E361" s="46">
        <v>21</v>
      </c>
      <c r="F361" s="46">
        <v>38</v>
      </c>
      <c r="G361" s="46">
        <v>9</v>
      </c>
      <c r="H361" s="46">
        <v>29</v>
      </c>
      <c r="I361" s="46">
        <v>12</v>
      </c>
      <c r="J361" s="46">
        <v>18</v>
      </c>
      <c r="K361" s="46">
        <v>13</v>
      </c>
      <c r="L361" s="46">
        <v>25</v>
      </c>
      <c r="M361" s="46">
        <v>14</v>
      </c>
      <c r="N361" s="46">
        <v>17</v>
      </c>
      <c r="O361" s="46">
        <v>11</v>
      </c>
      <c r="P361" s="46">
        <v>30</v>
      </c>
      <c r="Q361" s="46">
        <v>17</v>
      </c>
      <c r="R361" s="46">
        <v>26</v>
      </c>
      <c r="S361" s="46">
        <v>17</v>
      </c>
      <c r="T361" s="44">
        <v>18</v>
      </c>
    </row>
    <row r="362" spans="1:21" ht="14.25" customHeight="1" x14ac:dyDescent="0.25">
      <c r="B362" s="45" t="s">
        <v>92</v>
      </c>
      <c r="C362" s="46">
        <v>7</v>
      </c>
      <c r="D362" s="46">
        <v>8</v>
      </c>
      <c r="E362" s="46">
        <v>1</v>
      </c>
      <c r="F362" s="46">
        <v>2</v>
      </c>
      <c r="G362" s="46">
        <v>1</v>
      </c>
      <c r="H362" s="46">
        <v>0</v>
      </c>
      <c r="I362" s="46">
        <v>0</v>
      </c>
      <c r="J362" s="46">
        <v>2</v>
      </c>
      <c r="K362" s="46">
        <v>4</v>
      </c>
      <c r="L362" s="46">
        <v>0</v>
      </c>
      <c r="M362" s="46">
        <v>1</v>
      </c>
      <c r="N362" s="46">
        <v>2</v>
      </c>
      <c r="O362" s="46">
        <v>0</v>
      </c>
      <c r="P362" s="46">
        <v>0</v>
      </c>
      <c r="Q362" s="46">
        <v>0</v>
      </c>
      <c r="R362" s="46">
        <v>0</v>
      </c>
      <c r="S362" s="46">
        <v>0</v>
      </c>
      <c r="T362" s="44">
        <v>0</v>
      </c>
    </row>
    <row r="363" spans="1:21" ht="14.25" customHeight="1" thickBot="1" x14ac:dyDescent="0.3">
      <c r="B363" s="48" t="s">
        <v>93</v>
      </c>
      <c r="C363" s="49">
        <v>6</v>
      </c>
      <c r="D363" s="49">
        <v>7</v>
      </c>
      <c r="E363" s="49">
        <v>2</v>
      </c>
      <c r="F363" s="49">
        <v>12</v>
      </c>
      <c r="G363" s="49">
        <v>6</v>
      </c>
      <c r="H363" s="49">
        <v>11</v>
      </c>
      <c r="I363" s="49">
        <v>5</v>
      </c>
      <c r="J363" s="49">
        <v>9</v>
      </c>
      <c r="K363" s="49">
        <v>8</v>
      </c>
      <c r="L363" s="49">
        <v>10</v>
      </c>
      <c r="M363" s="49">
        <v>2</v>
      </c>
      <c r="N363" s="49">
        <v>11</v>
      </c>
      <c r="O363" s="49">
        <v>7</v>
      </c>
      <c r="P363" s="49">
        <v>15</v>
      </c>
      <c r="Q363" s="49">
        <v>5</v>
      </c>
      <c r="R363" s="49">
        <v>13</v>
      </c>
      <c r="S363" s="49">
        <v>11</v>
      </c>
      <c r="T363" s="49">
        <v>16</v>
      </c>
    </row>
    <row r="364" spans="1:21" ht="14.25" hidden="1" customHeight="1" thickBot="1" x14ac:dyDescent="0.3"/>
    <row r="365" spans="1:21" ht="14.25" customHeight="1" thickBot="1" x14ac:dyDescent="0.3">
      <c r="A365" s="95" t="s">
        <v>44</v>
      </c>
      <c r="B365" s="95" t="s">
        <v>44</v>
      </c>
      <c r="C365" s="52" t="s">
        <v>67</v>
      </c>
      <c r="D365" s="52"/>
      <c r="E365" s="52" t="s">
        <v>68</v>
      </c>
      <c r="F365" s="52" t="s">
        <v>3</v>
      </c>
      <c r="G365" s="52"/>
      <c r="H365" s="52" t="s">
        <v>2</v>
      </c>
      <c r="J365" s="52" t="s">
        <v>1</v>
      </c>
      <c r="L365" s="52" t="s">
        <v>0</v>
      </c>
    </row>
    <row r="366" spans="1:21" ht="14.25" customHeight="1" thickBot="1" x14ac:dyDescent="0.3">
      <c r="B366" s="54" t="s">
        <v>85</v>
      </c>
      <c r="C366" s="55" t="s">
        <v>126</v>
      </c>
      <c r="D366" s="55"/>
      <c r="E366" s="55" t="s">
        <v>106</v>
      </c>
      <c r="F366" s="55" t="s">
        <v>103</v>
      </c>
      <c r="G366" s="55"/>
      <c r="H366" s="55" t="s">
        <v>86</v>
      </c>
      <c r="J366" s="55" t="s">
        <v>67</v>
      </c>
      <c r="L366" s="55" t="s">
        <v>68</v>
      </c>
    </row>
    <row r="367" spans="1:21" ht="14.25" customHeight="1" x14ac:dyDescent="0.25">
      <c r="B367" s="41" t="s">
        <v>87</v>
      </c>
      <c r="C367" s="42">
        <v>36</v>
      </c>
      <c r="D367" s="42"/>
      <c r="E367" s="42">
        <v>34</v>
      </c>
      <c r="F367" s="42">
        <v>33</v>
      </c>
      <c r="G367" s="42"/>
      <c r="H367" s="42">
        <v>32</v>
      </c>
      <c r="J367" s="42">
        <v>24</v>
      </c>
      <c r="L367" s="42">
        <v>38</v>
      </c>
    </row>
    <row r="368" spans="1:21" ht="14.25" customHeight="1" x14ac:dyDescent="0.25">
      <c r="B368" s="43" t="s">
        <v>88</v>
      </c>
      <c r="C368" s="44">
        <v>25</v>
      </c>
      <c r="D368" s="44"/>
      <c r="E368" s="44">
        <v>24</v>
      </c>
      <c r="F368" s="44">
        <v>17</v>
      </c>
      <c r="G368" s="44"/>
      <c r="H368" s="44">
        <v>13</v>
      </c>
      <c r="J368" s="44">
        <v>17</v>
      </c>
      <c r="L368" s="44">
        <v>24</v>
      </c>
    </row>
    <row r="369" spans="1:12" ht="14.25" customHeight="1" x14ac:dyDescent="0.25">
      <c r="B369" s="45" t="s">
        <v>89</v>
      </c>
      <c r="C369" s="46">
        <v>17</v>
      </c>
      <c r="D369" s="46"/>
      <c r="E369" s="46">
        <v>21</v>
      </c>
      <c r="F369" s="46">
        <v>9</v>
      </c>
      <c r="G369" s="46"/>
      <c r="H369" s="46">
        <v>8</v>
      </c>
      <c r="J369" s="44">
        <v>13</v>
      </c>
      <c r="L369" s="46">
        <v>8</v>
      </c>
    </row>
    <row r="370" spans="1:12" ht="14.25" customHeight="1" x14ac:dyDescent="0.25">
      <c r="B370" s="45" t="s">
        <v>90</v>
      </c>
      <c r="C370" s="47">
        <v>25</v>
      </c>
      <c r="D370" s="47"/>
      <c r="E370" s="47">
        <v>29</v>
      </c>
      <c r="F370" s="47">
        <v>25</v>
      </c>
      <c r="G370" s="47"/>
      <c r="H370" s="47">
        <v>29</v>
      </c>
      <c r="J370" s="44">
        <v>18</v>
      </c>
      <c r="L370" s="47">
        <v>27</v>
      </c>
    </row>
    <row r="371" spans="1:12" ht="14.25" customHeight="1" x14ac:dyDescent="0.25">
      <c r="B371" s="45" t="s">
        <v>91</v>
      </c>
      <c r="C371" s="46">
        <v>8</v>
      </c>
      <c r="D371" s="46"/>
      <c r="E371" s="46">
        <v>7</v>
      </c>
      <c r="F371" s="46">
        <v>8</v>
      </c>
      <c r="G371" s="46"/>
      <c r="H371" s="46">
        <v>4</v>
      </c>
      <c r="J371" s="44">
        <v>6</v>
      </c>
      <c r="L371" s="46">
        <v>8</v>
      </c>
    </row>
    <row r="372" spans="1:12" ht="14.25" customHeight="1" x14ac:dyDescent="0.25">
      <c r="B372" s="45" t="s">
        <v>92</v>
      </c>
      <c r="C372" s="46">
        <v>3</v>
      </c>
      <c r="D372" s="46"/>
      <c r="E372" s="46">
        <v>1</v>
      </c>
      <c r="F372" s="46">
        <v>2</v>
      </c>
      <c r="G372" s="46"/>
      <c r="H372" s="46">
        <v>4</v>
      </c>
      <c r="J372" s="44">
        <v>0</v>
      </c>
      <c r="L372" s="46">
        <v>1</v>
      </c>
    </row>
    <row r="373" spans="1:12" ht="14.25" customHeight="1" thickBot="1" x14ac:dyDescent="0.3">
      <c r="B373" s="48" t="s">
        <v>93</v>
      </c>
      <c r="C373" s="49">
        <v>0</v>
      </c>
      <c r="D373" s="49"/>
      <c r="E373" s="49">
        <v>2</v>
      </c>
      <c r="F373" s="49">
        <v>6</v>
      </c>
      <c r="G373" s="49"/>
      <c r="H373" s="49">
        <v>11</v>
      </c>
      <c r="J373" s="49">
        <v>1</v>
      </c>
      <c r="L373" s="49">
        <v>5</v>
      </c>
    </row>
    <row r="374" spans="1:12" ht="14.25" hidden="1" customHeight="1" thickBot="1" x14ac:dyDescent="0.3"/>
    <row r="375" spans="1:12" ht="14.25" customHeight="1" thickBot="1" x14ac:dyDescent="0.3">
      <c r="A375" s="95" t="s">
        <v>109</v>
      </c>
      <c r="B375" s="95" t="s">
        <v>109</v>
      </c>
      <c r="C375" s="52"/>
      <c r="D375" s="52" t="s">
        <v>68</v>
      </c>
      <c r="E375" s="52"/>
      <c r="F375" s="52" t="s">
        <v>69</v>
      </c>
      <c r="G375" s="52"/>
      <c r="H375" s="52"/>
      <c r="J375" s="52"/>
      <c r="L375" s="52"/>
    </row>
    <row r="376" spans="1:12" ht="14.25" customHeight="1" thickBot="1" x14ac:dyDescent="0.3">
      <c r="B376" s="54" t="s">
        <v>85</v>
      </c>
      <c r="C376" s="55"/>
      <c r="D376" s="55" t="s">
        <v>108</v>
      </c>
      <c r="E376" s="55"/>
      <c r="F376" s="55" t="s">
        <v>103</v>
      </c>
      <c r="G376" s="55"/>
      <c r="H376" s="55"/>
      <c r="J376" s="55"/>
      <c r="L376" s="55"/>
    </row>
    <row r="377" spans="1:12" ht="14.25" customHeight="1" x14ac:dyDescent="0.25">
      <c r="B377" s="41" t="s">
        <v>87</v>
      </c>
      <c r="C377" s="42"/>
      <c r="D377" s="42">
        <v>46</v>
      </c>
      <c r="E377" s="42"/>
      <c r="F377" s="42">
        <v>27</v>
      </c>
      <c r="G377" s="42"/>
      <c r="H377" s="42"/>
      <c r="J377" s="42"/>
      <c r="L377" s="42"/>
    </row>
    <row r="378" spans="1:12" ht="14.25" customHeight="1" x14ac:dyDescent="0.25">
      <c r="B378" s="43" t="s">
        <v>88</v>
      </c>
      <c r="C378" s="44"/>
      <c r="D378" s="44">
        <v>35</v>
      </c>
      <c r="E378" s="44"/>
      <c r="F378" s="44">
        <v>18</v>
      </c>
      <c r="G378" s="44"/>
      <c r="H378" s="44"/>
      <c r="J378" s="44"/>
      <c r="L378" s="44"/>
    </row>
    <row r="379" spans="1:12" ht="14.25" customHeight="1" x14ac:dyDescent="0.25">
      <c r="B379" s="45" t="s">
        <v>89</v>
      </c>
      <c r="C379" s="46"/>
      <c r="D379" s="46">
        <v>29</v>
      </c>
      <c r="E379" s="46"/>
      <c r="F379" s="46">
        <v>13</v>
      </c>
      <c r="G379" s="46"/>
      <c r="H379" s="46"/>
      <c r="J379" s="44"/>
      <c r="L379" s="46"/>
    </row>
    <row r="380" spans="1:12" ht="14.25" customHeight="1" x14ac:dyDescent="0.25">
      <c r="B380" s="45" t="s">
        <v>90</v>
      </c>
      <c r="C380" s="47"/>
      <c r="D380" s="47">
        <v>41</v>
      </c>
      <c r="E380" s="47"/>
      <c r="F380" s="47">
        <v>22</v>
      </c>
      <c r="G380" s="47"/>
      <c r="H380" s="47"/>
      <c r="J380" s="44"/>
      <c r="L380" s="47"/>
    </row>
    <row r="381" spans="1:12" ht="14.25" customHeight="1" x14ac:dyDescent="0.25">
      <c r="B381" s="45" t="s">
        <v>91</v>
      </c>
      <c r="C381" s="46"/>
      <c r="D381" s="46">
        <v>4</v>
      </c>
      <c r="E381" s="46"/>
      <c r="F381" s="46">
        <v>3</v>
      </c>
      <c r="G381" s="46"/>
      <c r="H381" s="46"/>
      <c r="J381" s="44"/>
      <c r="L381" s="46"/>
    </row>
    <row r="382" spans="1:12" ht="14.25" customHeight="1" x14ac:dyDescent="0.25">
      <c r="B382" s="45" t="s">
        <v>92</v>
      </c>
      <c r="C382" s="46"/>
      <c r="D382" s="46">
        <v>4</v>
      </c>
      <c r="E382" s="46"/>
      <c r="F382" s="46">
        <v>1</v>
      </c>
      <c r="G382" s="46"/>
      <c r="H382" s="46"/>
      <c r="J382" s="44"/>
      <c r="L382" s="46"/>
    </row>
    <row r="383" spans="1:12" ht="14.25" customHeight="1" thickBot="1" x14ac:dyDescent="0.3">
      <c r="B383" s="48" t="s">
        <v>93</v>
      </c>
      <c r="C383" s="49"/>
      <c r="D383" s="49">
        <v>3</v>
      </c>
      <c r="E383" s="49"/>
      <c r="F383" s="49">
        <v>5</v>
      </c>
      <c r="G383" s="49"/>
      <c r="H383" s="49"/>
      <c r="J383" s="49"/>
      <c r="L383" s="49"/>
    </row>
    <row r="384" spans="1:12" ht="14.25" hidden="1" customHeight="1" thickBot="1" x14ac:dyDescent="0.3"/>
    <row r="385" spans="1:27" ht="14.25" customHeight="1" thickBot="1" x14ac:dyDescent="0.3">
      <c r="A385" s="53" t="s">
        <v>45</v>
      </c>
      <c r="B385" s="53" t="s">
        <v>45</v>
      </c>
      <c r="C385" s="51" t="s">
        <v>67</v>
      </c>
      <c r="D385" s="51" t="s">
        <v>4</v>
      </c>
      <c r="E385" s="51" t="s">
        <v>68</v>
      </c>
      <c r="F385" s="51" t="s">
        <v>3</v>
      </c>
      <c r="G385" s="51" t="s">
        <v>69</v>
      </c>
      <c r="I385" s="51" t="s">
        <v>9</v>
      </c>
      <c r="K385" s="52" t="s">
        <v>10</v>
      </c>
      <c r="M385" s="52" t="s">
        <v>11</v>
      </c>
      <c r="O385" s="52" t="s">
        <v>12</v>
      </c>
      <c r="Q385" s="52" t="s">
        <v>94</v>
      </c>
      <c r="S385" s="52" t="s">
        <v>95</v>
      </c>
      <c r="U385" s="51" t="s">
        <v>96</v>
      </c>
    </row>
    <row r="386" spans="1:27" ht="14.25" customHeight="1" thickBot="1" x14ac:dyDescent="0.3">
      <c r="B386" s="54" t="s">
        <v>85</v>
      </c>
      <c r="C386" s="55" t="s">
        <v>126</v>
      </c>
      <c r="D386" s="55" t="s">
        <v>108</v>
      </c>
      <c r="E386" s="55" t="s">
        <v>106</v>
      </c>
      <c r="F386" s="55" t="s">
        <v>103</v>
      </c>
      <c r="G386" s="55" t="s">
        <v>104</v>
      </c>
      <c r="I386" s="55" t="s">
        <v>81</v>
      </c>
      <c r="K386" s="55" t="s">
        <v>4</v>
      </c>
      <c r="M386" s="55" t="s">
        <v>3</v>
      </c>
      <c r="O386" s="55" t="s">
        <v>2</v>
      </c>
      <c r="Q386" s="55" t="s">
        <v>1</v>
      </c>
      <c r="S386" s="55" t="s">
        <v>0</v>
      </c>
      <c r="U386" s="55" t="s">
        <v>13</v>
      </c>
    </row>
    <row r="387" spans="1:27" ht="14.25" customHeight="1" x14ac:dyDescent="0.25">
      <c r="B387" s="41" t="s">
        <v>87</v>
      </c>
      <c r="C387" s="42">
        <v>37</v>
      </c>
      <c r="D387" s="42">
        <v>37</v>
      </c>
      <c r="E387" s="42">
        <v>38</v>
      </c>
      <c r="F387" s="42">
        <v>37</v>
      </c>
      <c r="G387" s="42">
        <v>39</v>
      </c>
      <c r="I387" s="42">
        <v>50</v>
      </c>
      <c r="K387" s="42">
        <v>49</v>
      </c>
      <c r="M387" s="42">
        <v>48</v>
      </c>
      <c r="O387" s="42">
        <v>51</v>
      </c>
      <c r="Q387" s="42">
        <v>50</v>
      </c>
      <c r="S387" s="42">
        <v>50</v>
      </c>
      <c r="U387" s="42">
        <v>48</v>
      </c>
    </row>
    <row r="388" spans="1:27" ht="14.25" customHeight="1" x14ac:dyDescent="0.25">
      <c r="B388" s="43" t="s">
        <v>88</v>
      </c>
      <c r="C388" s="44">
        <v>26</v>
      </c>
      <c r="D388" s="44">
        <v>23</v>
      </c>
      <c r="E388" s="44">
        <v>28</v>
      </c>
      <c r="F388" s="44">
        <v>15</v>
      </c>
      <c r="G388" s="44">
        <v>28</v>
      </c>
      <c r="I388" s="44">
        <v>39</v>
      </c>
      <c r="K388" s="44">
        <v>34</v>
      </c>
      <c r="M388" s="44">
        <v>37</v>
      </c>
      <c r="O388" s="44">
        <v>32</v>
      </c>
      <c r="Q388" s="44">
        <v>33</v>
      </c>
      <c r="S388" s="44">
        <v>32</v>
      </c>
      <c r="U388" s="44">
        <v>40</v>
      </c>
    </row>
    <row r="389" spans="1:27" ht="14.25" customHeight="1" x14ac:dyDescent="0.25">
      <c r="B389" s="45" t="s">
        <v>89</v>
      </c>
      <c r="C389" s="46">
        <v>23</v>
      </c>
      <c r="D389" s="46">
        <v>16</v>
      </c>
      <c r="E389" s="46">
        <v>24</v>
      </c>
      <c r="F389" s="46">
        <v>13</v>
      </c>
      <c r="G389" s="46">
        <v>23</v>
      </c>
      <c r="I389" s="46">
        <v>32</v>
      </c>
      <c r="K389" s="46">
        <v>24</v>
      </c>
      <c r="M389" s="46">
        <v>26</v>
      </c>
      <c r="O389" s="46">
        <v>27</v>
      </c>
      <c r="Q389" s="46">
        <v>22</v>
      </c>
      <c r="S389" s="46">
        <v>18</v>
      </c>
      <c r="U389" s="46">
        <v>26</v>
      </c>
    </row>
    <row r="390" spans="1:27" ht="14.25" customHeight="1" x14ac:dyDescent="0.25">
      <c r="B390" s="45" t="s">
        <v>90</v>
      </c>
      <c r="C390" s="47">
        <v>30</v>
      </c>
      <c r="D390" s="47">
        <v>30</v>
      </c>
      <c r="E390" s="47">
        <v>34</v>
      </c>
      <c r="F390" s="47">
        <v>22</v>
      </c>
      <c r="G390" s="47">
        <v>33</v>
      </c>
      <c r="I390" s="47">
        <v>47</v>
      </c>
      <c r="K390" s="47">
        <v>45</v>
      </c>
      <c r="M390" s="47">
        <v>40</v>
      </c>
      <c r="O390" s="47">
        <v>45</v>
      </c>
      <c r="Q390" s="47">
        <v>40</v>
      </c>
      <c r="S390" s="47">
        <v>41</v>
      </c>
      <c r="U390" s="47">
        <v>43</v>
      </c>
    </row>
    <row r="391" spans="1:27" ht="14.25" customHeight="1" x14ac:dyDescent="0.25">
      <c r="B391" s="45" t="s">
        <v>91</v>
      </c>
      <c r="C391" s="46">
        <v>4</v>
      </c>
      <c r="D391" s="46">
        <v>4</v>
      </c>
      <c r="E391" s="46">
        <v>3</v>
      </c>
      <c r="F391" s="46">
        <v>13</v>
      </c>
      <c r="G391" s="46">
        <v>6</v>
      </c>
      <c r="I391" s="46">
        <v>9</v>
      </c>
      <c r="K391" s="46">
        <v>8</v>
      </c>
      <c r="M391" s="46">
        <v>6</v>
      </c>
      <c r="O391" s="46">
        <v>10</v>
      </c>
      <c r="Q391" s="46">
        <v>5</v>
      </c>
      <c r="S391" s="46">
        <v>10</v>
      </c>
      <c r="U391" s="46">
        <v>7</v>
      </c>
    </row>
    <row r="392" spans="1:27" ht="14.25" customHeight="1" x14ac:dyDescent="0.25">
      <c r="B392" s="45" t="s">
        <v>92</v>
      </c>
      <c r="C392" s="46">
        <v>3</v>
      </c>
      <c r="D392" s="46">
        <v>7</v>
      </c>
      <c r="E392" s="46">
        <v>1</v>
      </c>
      <c r="F392" s="46">
        <v>3</v>
      </c>
      <c r="G392" s="46">
        <v>1</v>
      </c>
      <c r="I392" s="46">
        <v>0</v>
      </c>
      <c r="K392" s="46">
        <v>2</v>
      </c>
      <c r="M392" s="46">
        <v>1</v>
      </c>
      <c r="O392" s="46">
        <v>0</v>
      </c>
      <c r="Q392" s="46">
        <v>0</v>
      </c>
      <c r="S392" s="46">
        <v>0</v>
      </c>
      <c r="U392" s="46">
        <v>0</v>
      </c>
    </row>
    <row r="393" spans="1:27" ht="14.25" customHeight="1" thickBot="1" x14ac:dyDescent="0.3">
      <c r="B393" s="48" t="s">
        <v>93</v>
      </c>
      <c r="C393" s="49">
        <v>4</v>
      </c>
      <c r="D393" s="49">
        <v>3</v>
      </c>
      <c r="E393" s="49">
        <v>6</v>
      </c>
      <c r="F393" s="49">
        <v>6</v>
      </c>
      <c r="G393" s="49">
        <v>4</v>
      </c>
      <c r="I393" s="49">
        <v>2</v>
      </c>
      <c r="K393" s="49">
        <v>5</v>
      </c>
      <c r="M393" s="49">
        <v>4</v>
      </c>
      <c r="O393" s="49">
        <v>9</v>
      </c>
      <c r="Q393" s="49">
        <v>12</v>
      </c>
      <c r="S393" s="49">
        <v>8</v>
      </c>
      <c r="U393" s="49">
        <v>1</v>
      </c>
    </row>
    <row r="394" spans="1:27" ht="14.25" hidden="1" customHeight="1" thickBot="1" x14ac:dyDescent="0.3"/>
    <row r="395" spans="1:27" ht="14.25" customHeight="1" thickBot="1" x14ac:dyDescent="0.3">
      <c r="A395" s="53" t="s">
        <v>46</v>
      </c>
      <c r="B395" s="53" t="s">
        <v>46</v>
      </c>
      <c r="C395" s="52" t="s">
        <v>67</v>
      </c>
      <c r="D395" s="52" t="s">
        <v>4</v>
      </c>
      <c r="E395" s="52" t="s">
        <v>68</v>
      </c>
      <c r="F395" s="52" t="s">
        <v>3</v>
      </c>
      <c r="G395" s="52" t="s">
        <v>69</v>
      </c>
      <c r="H395" s="52" t="s">
        <v>2</v>
      </c>
      <c r="I395" s="52" t="s">
        <v>9</v>
      </c>
      <c r="J395" s="52" t="s">
        <v>1</v>
      </c>
      <c r="K395" s="52" t="s">
        <v>10</v>
      </c>
      <c r="L395" s="52" t="s">
        <v>0</v>
      </c>
      <c r="M395" s="52" t="s">
        <v>11</v>
      </c>
      <c r="N395" s="52"/>
      <c r="O395" s="52"/>
      <c r="P395" s="52" t="s">
        <v>97</v>
      </c>
      <c r="Q395" s="52" t="s">
        <v>95</v>
      </c>
      <c r="R395" s="52" t="s">
        <v>98</v>
      </c>
      <c r="S395" s="52" t="s">
        <v>96</v>
      </c>
      <c r="W395" s="52"/>
      <c r="X395" s="52"/>
      <c r="Z395" s="52"/>
      <c r="AA395" s="52"/>
    </row>
    <row r="396" spans="1:27" ht="14.25" customHeight="1" thickBot="1" x14ac:dyDescent="0.3">
      <c r="B396" s="54" t="s">
        <v>85</v>
      </c>
      <c r="C396" s="55" t="s">
        <v>126</v>
      </c>
      <c r="D396" s="55" t="s">
        <v>108</v>
      </c>
      <c r="E396" s="55" t="s">
        <v>106</v>
      </c>
      <c r="F396" s="55" t="s">
        <v>103</v>
      </c>
      <c r="G396" s="55" t="s">
        <v>104</v>
      </c>
      <c r="H396" s="55" t="s">
        <v>86</v>
      </c>
      <c r="I396" s="55" t="s">
        <v>81</v>
      </c>
      <c r="J396" s="55" t="s">
        <v>67</v>
      </c>
      <c r="K396" s="55" t="s">
        <v>4</v>
      </c>
      <c r="L396" s="55" t="s">
        <v>68</v>
      </c>
      <c r="M396" s="55" t="s">
        <v>3</v>
      </c>
      <c r="N396" s="55" t="s">
        <v>69</v>
      </c>
      <c r="O396" s="55" t="s">
        <v>2</v>
      </c>
      <c r="P396" s="55" t="s">
        <v>9</v>
      </c>
      <c r="Q396" s="55" t="s">
        <v>1</v>
      </c>
      <c r="R396" s="55" t="s">
        <v>10</v>
      </c>
      <c r="S396" s="55" t="s">
        <v>0</v>
      </c>
      <c r="W396" s="55"/>
      <c r="X396" s="55"/>
      <c r="Z396" s="55"/>
      <c r="AA396" s="55"/>
    </row>
    <row r="397" spans="1:27" ht="14.25" customHeight="1" thickBot="1" x14ac:dyDescent="0.3">
      <c r="B397" s="41" t="s">
        <v>87</v>
      </c>
      <c r="C397" s="42">
        <v>81</v>
      </c>
      <c r="D397" s="42">
        <v>74</v>
      </c>
      <c r="E397" s="42">
        <v>80</v>
      </c>
      <c r="F397" s="42">
        <v>83</v>
      </c>
      <c r="G397" s="42">
        <v>91</v>
      </c>
      <c r="H397" s="42">
        <v>86</v>
      </c>
      <c r="I397" s="42">
        <v>90</v>
      </c>
      <c r="J397" s="42">
        <v>87</v>
      </c>
      <c r="K397" s="42">
        <v>90</v>
      </c>
      <c r="L397" s="42">
        <v>91</v>
      </c>
      <c r="M397" s="42">
        <v>90</v>
      </c>
      <c r="N397" s="42">
        <v>166</v>
      </c>
      <c r="O397" s="42">
        <v>174</v>
      </c>
      <c r="P397" s="42">
        <v>86</v>
      </c>
      <c r="Q397" s="42">
        <v>89</v>
      </c>
      <c r="R397" s="42">
        <v>85</v>
      </c>
      <c r="S397" s="42">
        <v>90</v>
      </c>
      <c r="W397" s="42"/>
      <c r="X397" s="42"/>
      <c r="Z397" s="42"/>
      <c r="AA397" s="42"/>
    </row>
    <row r="398" spans="1:27" ht="14.25" customHeight="1" thickBot="1" x14ac:dyDescent="0.3">
      <c r="B398" s="43" t="s">
        <v>88</v>
      </c>
      <c r="C398" s="44">
        <v>64</v>
      </c>
      <c r="D398" s="44">
        <v>39</v>
      </c>
      <c r="E398" s="44">
        <v>61</v>
      </c>
      <c r="F398" s="44">
        <v>52</v>
      </c>
      <c r="G398" s="44">
        <v>72</v>
      </c>
      <c r="H398" s="44">
        <v>56</v>
      </c>
      <c r="I398" s="44">
        <v>63</v>
      </c>
      <c r="J398" s="44">
        <v>49</v>
      </c>
      <c r="K398" s="44">
        <v>69</v>
      </c>
      <c r="L398" s="44">
        <v>59</v>
      </c>
      <c r="M398" s="44">
        <v>68</v>
      </c>
      <c r="N398" s="44">
        <v>106</v>
      </c>
      <c r="O398" s="44">
        <v>126</v>
      </c>
      <c r="P398" s="44">
        <v>58</v>
      </c>
      <c r="Q398" s="44">
        <v>65</v>
      </c>
      <c r="R398" s="44">
        <v>50</v>
      </c>
      <c r="S398" s="44">
        <v>70</v>
      </c>
      <c r="W398" s="42"/>
      <c r="X398" s="42"/>
      <c r="Z398" s="44"/>
      <c r="AA398" s="44"/>
    </row>
    <row r="399" spans="1:27" ht="14.25" customHeight="1" thickBot="1" x14ac:dyDescent="0.3">
      <c r="B399" s="45" t="s">
        <v>89</v>
      </c>
      <c r="C399" s="46">
        <v>57</v>
      </c>
      <c r="D399" s="46">
        <v>27</v>
      </c>
      <c r="E399" s="46">
        <v>52</v>
      </c>
      <c r="F399" s="46">
        <v>37</v>
      </c>
      <c r="G399" s="46">
        <v>58</v>
      </c>
      <c r="H399" s="46">
        <v>36</v>
      </c>
      <c r="I399" s="44">
        <v>48</v>
      </c>
      <c r="J399" s="46">
        <v>24</v>
      </c>
      <c r="K399" s="46">
        <v>61</v>
      </c>
      <c r="L399" s="46">
        <v>42</v>
      </c>
      <c r="M399" s="46">
        <v>54</v>
      </c>
      <c r="N399" s="46">
        <v>38</v>
      </c>
      <c r="O399" s="46">
        <v>64</v>
      </c>
      <c r="P399" s="46">
        <v>31</v>
      </c>
      <c r="Q399" s="46">
        <v>47</v>
      </c>
      <c r="R399" s="46">
        <v>17</v>
      </c>
      <c r="S399" s="46">
        <v>58</v>
      </c>
      <c r="W399" s="42"/>
      <c r="X399" s="42"/>
      <c r="Z399" s="46"/>
      <c r="AA399" s="46"/>
    </row>
    <row r="400" spans="1:27" ht="14.25" customHeight="1" thickBot="1" x14ac:dyDescent="0.3">
      <c r="B400" s="45" t="s">
        <v>90</v>
      </c>
      <c r="C400" s="47">
        <v>73</v>
      </c>
      <c r="D400" s="47">
        <v>66</v>
      </c>
      <c r="E400" s="47">
        <v>70</v>
      </c>
      <c r="F400" s="47">
        <v>66</v>
      </c>
      <c r="G400" s="47">
        <v>85</v>
      </c>
      <c r="H400" s="47">
        <v>73</v>
      </c>
      <c r="I400" s="44">
        <v>81</v>
      </c>
      <c r="J400" s="47">
        <v>74</v>
      </c>
      <c r="K400" s="47">
        <v>82</v>
      </c>
      <c r="L400" s="47">
        <v>75</v>
      </c>
      <c r="M400" s="47">
        <v>86</v>
      </c>
      <c r="N400" s="47">
        <v>129</v>
      </c>
      <c r="O400" s="47">
        <v>159</v>
      </c>
      <c r="P400" s="47">
        <v>73</v>
      </c>
      <c r="Q400" s="47">
        <v>78</v>
      </c>
      <c r="R400" s="47">
        <v>65</v>
      </c>
      <c r="S400" s="47">
        <v>82</v>
      </c>
      <c r="W400" s="42"/>
      <c r="X400" s="42"/>
      <c r="Z400" s="47"/>
      <c r="AA400" s="47"/>
    </row>
    <row r="401" spans="1:27" ht="14.25" customHeight="1" thickBot="1" x14ac:dyDescent="0.3">
      <c r="B401" s="45" t="s">
        <v>91</v>
      </c>
      <c r="C401" s="46">
        <v>10</v>
      </c>
      <c r="D401" s="46">
        <v>11</v>
      </c>
      <c r="E401" s="46">
        <v>11</v>
      </c>
      <c r="F401" s="46">
        <v>13</v>
      </c>
      <c r="G401" s="46">
        <v>7</v>
      </c>
      <c r="H401" s="46">
        <v>17</v>
      </c>
      <c r="I401" s="44">
        <v>11</v>
      </c>
      <c r="J401" s="46">
        <v>20</v>
      </c>
      <c r="K401" s="46">
        <v>11</v>
      </c>
      <c r="L401" s="46">
        <v>16</v>
      </c>
      <c r="M401" s="46">
        <v>9</v>
      </c>
      <c r="N401" s="46">
        <v>44</v>
      </c>
      <c r="O401" s="46">
        <v>22</v>
      </c>
      <c r="P401" s="46">
        <v>18</v>
      </c>
      <c r="Q401" s="46">
        <v>15</v>
      </c>
      <c r="R401" s="46">
        <v>22</v>
      </c>
      <c r="S401" s="46">
        <v>12</v>
      </c>
      <c r="W401" s="42"/>
      <c r="X401" s="42"/>
      <c r="Z401" s="46"/>
      <c r="AA401" s="46"/>
    </row>
    <row r="402" spans="1:27" ht="14.25" customHeight="1" thickBot="1" x14ac:dyDescent="0.3">
      <c r="B402" s="45" t="s">
        <v>92</v>
      </c>
      <c r="C402" s="46">
        <v>3</v>
      </c>
      <c r="D402" s="46">
        <v>7</v>
      </c>
      <c r="E402" s="46">
        <v>2</v>
      </c>
      <c r="F402" s="46">
        <v>3</v>
      </c>
      <c r="G402" s="46">
        <v>2</v>
      </c>
      <c r="H402" s="46">
        <v>2</v>
      </c>
      <c r="I402" s="44">
        <v>1</v>
      </c>
      <c r="J402" s="46">
        <v>2</v>
      </c>
      <c r="K402" s="46">
        <v>1</v>
      </c>
      <c r="L402" s="46">
        <v>2</v>
      </c>
      <c r="M402" s="46">
        <v>0</v>
      </c>
      <c r="N402" s="46">
        <v>0</v>
      </c>
      <c r="O402" s="46">
        <v>1</v>
      </c>
      <c r="P402" s="46">
        <v>0</v>
      </c>
      <c r="Q402" s="46">
        <v>0</v>
      </c>
      <c r="R402" s="46">
        <v>0</v>
      </c>
      <c r="S402" s="46">
        <v>0</v>
      </c>
      <c r="W402" s="42"/>
      <c r="X402" s="42"/>
      <c r="Z402" s="46"/>
      <c r="AA402" s="46"/>
    </row>
    <row r="403" spans="1:27" ht="14.25" customHeight="1" thickBot="1" x14ac:dyDescent="0.3">
      <c r="B403" s="48" t="s">
        <v>93</v>
      </c>
      <c r="C403" s="49">
        <v>4</v>
      </c>
      <c r="D403" s="49">
        <v>17</v>
      </c>
      <c r="E403" s="49">
        <v>6</v>
      </c>
      <c r="F403" s="49">
        <v>15</v>
      </c>
      <c r="G403" s="49">
        <v>10</v>
      </c>
      <c r="H403" s="49">
        <v>11</v>
      </c>
      <c r="I403" s="49">
        <v>15</v>
      </c>
      <c r="J403" s="49">
        <v>16</v>
      </c>
      <c r="K403" s="49">
        <v>9</v>
      </c>
      <c r="L403" s="49">
        <v>14</v>
      </c>
      <c r="M403" s="49">
        <v>13</v>
      </c>
      <c r="N403" s="49">
        <v>16</v>
      </c>
      <c r="O403" s="49">
        <v>25</v>
      </c>
      <c r="P403" s="49">
        <v>10</v>
      </c>
      <c r="Q403" s="49">
        <v>9</v>
      </c>
      <c r="R403" s="49">
        <v>13</v>
      </c>
      <c r="S403" s="49">
        <v>8</v>
      </c>
      <c r="W403" s="42"/>
      <c r="X403" s="42"/>
      <c r="Z403" s="49"/>
      <c r="AA403" s="49"/>
    </row>
    <row r="404" spans="1:27" ht="14.25" hidden="1" customHeight="1" thickBot="1" x14ac:dyDescent="0.3"/>
    <row r="405" spans="1:27" ht="14.25" customHeight="1" thickBot="1" x14ac:dyDescent="0.3">
      <c r="A405" s="53" t="s">
        <v>47</v>
      </c>
      <c r="B405" s="53" t="s">
        <v>47</v>
      </c>
      <c r="C405" s="52"/>
      <c r="D405" s="52" t="s">
        <v>68</v>
      </c>
      <c r="E405" s="52"/>
      <c r="F405" s="52" t="s">
        <v>69</v>
      </c>
      <c r="G405" s="52"/>
      <c r="H405" s="52" t="s">
        <v>9</v>
      </c>
      <c r="J405" s="52" t="s">
        <v>10</v>
      </c>
      <c r="L405" s="52" t="s">
        <v>11</v>
      </c>
      <c r="N405" s="52" t="s">
        <v>12</v>
      </c>
      <c r="P405" s="52" t="s">
        <v>94</v>
      </c>
      <c r="Q405" s="52" t="s">
        <v>95</v>
      </c>
      <c r="S405" s="63" t="s">
        <v>96</v>
      </c>
    </row>
    <row r="406" spans="1:27" ht="14.25" customHeight="1" thickBot="1" x14ac:dyDescent="0.3">
      <c r="B406" s="54" t="s">
        <v>85</v>
      </c>
      <c r="C406" s="55"/>
      <c r="D406" s="55" t="s">
        <v>108</v>
      </c>
      <c r="E406" s="55"/>
      <c r="F406" s="55" t="s">
        <v>103</v>
      </c>
      <c r="G406" s="55"/>
      <c r="H406" s="55" t="s">
        <v>86</v>
      </c>
      <c r="J406" s="55" t="s">
        <v>67</v>
      </c>
      <c r="L406" s="55" t="s">
        <v>68</v>
      </c>
      <c r="N406" s="55" t="s">
        <v>69</v>
      </c>
      <c r="P406" s="55" t="s">
        <v>9</v>
      </c>
      <c r="Q406" s="55" t="s">
        <v>1</v>
      </c>
      <c r="S406" s="62" t="s">
        <v>0</v>
      </c>
    </row>
    <row r="407" spans="1:27" ht="14.25" customHeight="1" x14ac:dyDescent="0.25">
      <c r="B407" s="41" t="s">
        <v>87</v>
      </c>
      <c r="C407" s="42"/>
      <c r="D407" s="42">
        <v>25</v>
      </c>
      <c r="E407" s="42"/>
      <c r="F407" s="42">
        <v>40</v>
      </c>
      <c r="G407" s="42"/>
      <c r="H407" s="42">
        <v>27</v>
      </c>
      <c r="J407" s="42">
        <v>26</v>
      </c>
      <c r="L407" s="42">
        <v>24</v>
      </c>
      <c r="N407" s="42">
        <v>38</v>
      </c>
      <c r="P407" s="42">
        <v>44</v>
      </c>
      <c r="Q407" s="42">
        <v>48</v>
      </c>
      <c r="S407" s="56">
        <v>47</v>
      </c>
      <c r="T407" s="75"/>
      <c r="U407" s="75"/>
    </row>
    <row r="408" spans="1:27" ht="14.25" customHeight="1" x14ac:dyDescent="0.25">
      <c r="B408" s="43" t="s">
        <v>88</v>
      </c>
      <c r="C408" s="44"/>
      <c r="D408" s="44">
        <v>13</v>
      </c>
      <c r="E408" s="44"/>
      <c r="F408" s="44">
        <v>11</v>
      </c>
      <c r="G408" s="44"/>
      <c r="H408" s="44">
        <v>12</v>
      </c>
      <c r="J408" s="44">
        <v>6</v>
      </c>
      <c r="L408" s="44">
        <v>9</v>
      </c>
      <c r="N408" s="44">
        <v>7</v>
      </c>
      <c r="P408" s="44">
        <v>11</v>
      </c>
      <c r="Q408" s="44">
        <v>10</v>
      </c>
      <c r="S408" s="57">
        <v>15</v>
      </c>
      <c r="T408" s="75"/>
      <c r="U408" s="75"/>
    </row>
    <row r="409" spans="1:27" ht="14.25" customHeight="1" x14ac:dyDescent="0.25">
      <c r="B409" s="45" t="s">
        <v>89</v>
      </c>
      <c r="C409" s="46"/>
      <c r="D409" s="46">
        <v>9</v>
      </c>
      <c r="E409" s="46"/>
      <c r="F409" s="46">
        <v>7</v>
      </c>
      <c r="G409" s="46"/>
      <c r="H409" s="46">
        <v>9</v>
      </c>
      <c r="J409" s="46">
        <v>4</v>
      </c>
      <c r="L409" s="46">
        <v>5</v>
      </c>
      <c r="N409" s="46">
        <v>1</v>
      </c>
      <c r="P409" s="46">
        <v>4</v>
      </c>
      <c r="Q409" s="46">
        <v>7</v>
      </c>
      <c r="S409" s="58">
        <v>12</v>
      </c>
      <c r="T409" s="75"/>
      <c r="U409" s="75"/>
    </row>
    <row r="410" spans="1:27" ht="14.25" customHeight="1" x14ac:dyDescent="0.25">
      <c r="B410" s="45" t="s">
        <v>90</v>
      </c>
      <c r="C410" s="47"/>
      <c r="D410" s="47">
        <v>18</v>
      </c>
      <c r="E410" s="47"/>
      <c r="F410" s="47">
        <v>29</v>
      </c>
      <c r="G410" s="47"/>
      <c r="H410" s="47">
        <v>21</v>
      </c>
      <c r="J410" s="47">
        <v>19</v>
      </c>
      <c r="L410" s="47">
        <v>17</v>
      </c>
      <c r="N410" s="47">
        <v>21</v>
      </c>
      <c r="P410" s="47">
        <v>22</v>
      </c>
      <c r="Q410" s="47">
        <v>23</v>
      </c>
      <c r="S410" s="59">
        <v>26</v>
      </c>
      <c r="T410" s="75"/>
      <c r="U410" s="75"/>
    </row>
    <row r="411" spans="1:27" ht="14.25" customHeight="1" x14ac:dyDescent="0.25">
      <c r="B411" s="45" t="s">
        <v>91</v>
      </c>
      <c r="C411" s="46"/>
      <c r="D411" s="46">
        <v>9</v>
      </c>
      <c r="E411" s="46"/>
      <c r="F411" s="46">
        <v>21</v>
      </c>
      <c r="G411" s="46"/>
      <c r="H411" s="46">
        <v>12</v>
      </c>
      <c r="J411" s="46">
        <v>16</v>
      </c>
      <c r="L411" s="46">
        <v>12</v>
      </c>
      <c r="N411" s="46">
        <v>22</v>
      </c>
      <c r="P411" s="46">
        <v>27</v>
      </c>
      <c r="Q411" s="46">
        <v>32</v>
      </c>
      <c r="S411" s="58">
        <v>20</v>
      </c>
      <c r="T411" s="75"/>
      <c r="U411" s="75"/>
    </row>
    <row r="412" spans="1:27" ht="14.25" customHeight="1" x14ac:dyDescent="0.25">
      <c r="B412" s="45" t="s">
        <v>92</v>
      </c>
      <c r="C412" s="46"/>
      <c r="D412" s="46">
        <v>2</v>
      </c>
      <c r="E412" s="46"/>
      <c r="F412" s="46">
        <v>2</v>
      </c>
      <c r="G412" s="46"/>
      <c r="H412" s="46">
        <v>1</v>
      </c>
      <c r="J412" s="46">
        <v>0</v>
      </c>
      <c r="L412" s="46">
        <v>1</v>
      </c>
      <c r="N412" s="46">
        <v>2</v>
      </c>
      <c r="P412" s="46">
        <v>0</v>
      </c>
      <c r="Q412" s="46">
        <v>0</v>
      </c>
      <c r="S412" s="58">
        <v>0</v>
      </c>
      <c r="T412" s="75"/>
      <c r="U412" s="75"/>
    </row>
    <row r="413" spans="1:27" ht="14.25" customHeight="1" thickBot="1" x14ac:dyDescent="0.3">
      <c r="B413" s="48" t="s">
        <v>93</v>
      </c>
      <c r="C413" s="49"/>
      <c r="D413" s="49">
        <v>1</v>
      </c>
      <c r="E413" s="49"/>
      <c r="F413" s="49">
        <v>6</v>
      </c>
      <c r="G413" s="49"/>
      <c r="H413" s="49">
        <v>2</v>
      </c>
      <c r="J413" s="49">
        <v>4</v>
      </c>
      <c r="L413" s="49">
        <v>2</v>
      </c>
      <c r="N413" s="49">
        <v>7</v>
      </c>
      <c r="P413" s="49">
        <v>6</v>
      </c>
      <c r="Q413" s="49">
        <v>6</v>
      </c>
      <c r="S413" s="60">
        <v>12</v>
      </c>
      <c r="T413" s="75"/>
      <c r="U413" s="75"/>
    </row>
    <row r="414" spans="1:27" ht="14.25" hidden="1" customHeight="1" thickBot="1" x14ac:dyDescent="0.3"/>
    <row r="415" spans="1:27" ht="14.25" customHeight="1" thickBot="1" x14ac:dyDescent="0.3">
      <c r="A415" s="53" t="s">
        <v>48</v>
      </c>
      <c r="B415" s="53" t="s">
        <v>48</v>
      </c>
      <c r="C415" s="52" t="s">
        <v>67</v>
      </c>
      <c r="D415" s="52" t="s">
        <v>4</v>
      </c>
      <c r="E415" s="52" t="s">
        <v>68</v>
      </c>
      <c r="F415" s="52" t="s">
        <v>3</v>
      </c>
      <c r="G415" s="52" t="s">
        <v>69</v>
      </c>
      <c r="H415" s="52" t="s">
        <v>9</v>
      </c>
      <c r="I415" s="51"/>
      <c r="J415" s="52" t="s">
        <v>1</v>
      </c>
      <c r="K415" s="52" t="s">
        <v>10</v>
      </c>
      <c r="L415" s="52" t="s">
        <v>0</v>
      </c>
      <c r="M415" s="52" t="s">
        <v>11</v>
      </c>
      <c r="N415" s="52" t="s">
        <v>13</v>
      </c>
      <c r="O415" s="52" t="s">
        <v>12</v>
      </c>
      <c r="P415" s="52" t="s">
        <v>66</v>
      </c>
      <c r="Q415" s="52" t="s">
        <v>94</v>
      </c>
      <c r="R415" s="52" t="s">
        <v>97</v>
      </c>
      <c r="S415" s="52" t="s">
        <v>95</v>
      </c>
      <c r="T415" s="52" t="s">
        <v>98</v>
      </c>
      <c r="U415" s="63" t="s">
        <v>96</v>
      </c>
    </row>
    <row r="416" spans="1:27" ht="14.25" customHeight="1" thickBot="1" x14ac:dyDescent="0.3">
      <c r="B416" s="54" t="s">
        <v>85</v>
      </c>
      <c r="C416" s="55" t="s">
        <v>126</v>
      </c>
      <c r="D416" s="55" t="s">
        <v>108</v>
      </c>
      <c r="E416" s="55" t="s">
        <v>106</v>
      </c>
      <c r="F416" s="55" t="s">
        <v>103</v>
      </c>
      <c r="G416" s="55" t="s">
        <v>104</v>
      </c>
      <c r="H416" s="55" t="s">
        <v>81</v>
      </c>
      <c r="I416" s="55"/>
      <c r="J416" s="55" t="s">
        <v>67</v>
      </c>
      <c r="K416" s="55" t="s">
        <v>4</v>
      </c>
      <c r="L416" s="55" t="s">
        <v>68</v>
      </c>
      <c r="M416" s="55" t="s">
        <v>3</v>
      </c>
      <c r="N416" s="55" t="s">
        <v>69</v>
      </c>
      <c r="O416" s="55" t="s">
        <v>2</v>
      </c>
      <c r="P416" s="55" t="s">
        <v>9</v>
      </c>
      <c r="Q416" s="55" t="s">
        <v>1</v>
      </c>
      <c r="R416" s="55" t="s">
        <v>10</v>
      </c>
      <c r="S416" s="55" t="s">
        <v>0</v>
      </c>
      <c r="T416" s="55" t="s">
        <v>11</v>
      </c>
      <c r="U416" s="62" t="s">
        <v>13</v>
      </c>
    </row>
    <row r="417" spans="1:21" ht="14.25" customHeight="1" x14ac:dyDescent="0.25">
      <c r="B417" s="41" t="s">
        <v>87</v>
      </c>
      <c r="C417" s="42">
        <v>42</v>
      </c>
      <c r="D417" s="42">
        <v>30</v>
      </c>
      <c r="E417" s="42">
        <v>30</v>
      </c>
      <c r="F417" s="42">
        <v>16</v>
      </c>
      <c r="G417" s="42">
        <v>30</v>
      </c>
      <c r="H417" s="42">
        <v>42</v>
      </c>
      <c r="I417" s="42"/>
      <c r="J417" s="42">
        <v>48</v>
      </c>
      <c r="K417" s="42">
        <v>49</v>
      </c>
      <c r="L417" s="42">
        <v>50</v>
      </c>
      <c r="M417" s="42">
        <v>50</v>
      </c>
      <c r="N417" s="42">
        <v>39</v>
      </c>
      <c r="O417" s="42">
        <v>41</v>
      </c>
      <c r="P417" s="42">
        <v>48</v>
      </c>
      <c r="Q417" s="42">
        <v>50</v>
      </c>
      <c r="R417" s="42">
        <v>49</v>
      </c>
      <c r="S417" s="42">
        <v>51</v>
      </c>
      <c r="T417" s="42">
        <v>49</v>
      </c>
      <c r="U417" s="56">
        <v>50</v>
      </c>
    </row>
    <row r="418" spans="1:21" ht="14.25" customHeight="1" x14ac:dyDescent="0.25">
      <c r="B418" s="43" t="s">
        <v>88</v>
      </c>
      <c r="C418" s="44">
        <v>23</v>
      </c>
      <c r="D418" s="44">
        <v>2</v>
      </c>
      <c r="E418" s="44">
        <v>17</v>
      </c>
      <c r="F418" s="44">
        <v>5</v>
      </c>
      <c r="G418" s="44">
        <v>13</v>
      </c>
      <c r="H418" s="44">
        <v>24</v>
      </c>
      <c r="I418" s="44"/>
      <c r="J418" s="44">
        <v>14</v>
      </c>
      <c r="K418" s="44">
        <v>26</v>
      </c>
      <c r="L418" s="44">
        <v>19</v>
      </c>
      <c r="M418" s="44">
        <v>33</v>
      </c>
      <c r="N418" s="44">
        <v>15</v>
      </c>
      <c r="O418" s="44">
        <v>20</v>
      </c>
      <c r="P418" s="44">
        <v>19</v>
      </c>
      <c r="Q418" s="44">
        <v>30</v>
      </c>
      <c r="R418" s="44">
        <v>21</v>
      </c>
      <c r="S418" s="44">
        <v>32</v>
      </c>
      <c r="T418" s="44">
        <v>23</v>
      </c>
      <c r="U418" s="57">
        <v>27</v>
      </c>
    </row>
    <row r="419" spans="1:21" ht="14.25" customHeight="1" x14ac:dyDescent="0.25">
      <c r="B419" s="45" t="s">
        <v>89</v>
      </c>
      <c r="C419" s="46">
        <v>3</v>
      </c>
      <c r="D419" s="46">
        <v>0</v>
      </c>
      <c r="E419" s="46">
        <v>7</v>
      </c>
      <c r="F419" s="46">
        <v>0</v>
      </c>
      <c r="G419" s="46">
        <v>5</v>
      </c>
      <c r="H419" s="46">
        <v>11</v>
      </c>
      <c r="I419" s="44"/>
      <c r="J419" s="46">
        <v>1</v>
      </c>
      <c r="K419" s="46">
        <v>8</v>
      </c>
      <c r="L419" s="46">
        <v>2</v>
      </c>
      <c r="M419" s="46">
        <v>17</v>
      </c>
      <c r="N419" s="46">
        <v>3</v>
      </c>
      <c r="O419" s="46">
        <v>13</v>
      </c>
      <c r="P419" s="46">
        <v>1</v>
      </c>
      <c r="Q419" s="46">
        <v>12</v>
      </c>
      <c r="R419" s="46">
        <v>12</v>
      </c>
      <c r="S419" s="46">
        <v>24</v>
      </c>
      <c r="T419" s="46">
        <v>20</v>
      </c>
      <c r="U419" s="58">
        <v>26</v>
      </c>
    </row>
    <row r="420" spans="1:21" ht="14.25" customHeight="1" x14ac:dyDescent="0.25">
      <c r="B420" s="45" t="s">
        <v>90</v>
      </c>
      <c r="C420" s="47">
        <v>33</v>
      </c>
      <c r="D420" s="47">
        <v>15</v>
      </c>
      <c r="E420" s="47">
        <v>25</v>
      </c>
      <c r="F420" s="47">
        <v>12</v>
      </c>
      <c r="G420" s="47">
        <v>25</v>
      </c>
      <c r="H420" s="47">
        <v>33</v>
      </c>
      <c r="I420" s="44"/>
      <c r="J420" s="47">
        <v>34</v>
      </c>
      <c r="K420" s="47">
        <v>44</v>
      </c>
      <c r="L420" s="47">
        <v>29</v>
      </c>
      <c r="M420" s="47">
        <v>41</v>
      </c>
      <c r="N420" s="47">
        <v>28</v>
      </c>
      <c r="O420" s="47">
        <v>35</v>
      </c>
      <c r="P420" s="47">
        <v>34</v>
      </c>
      <c r="Q420" s="47">
        <v>43</v>
      </c>
      <c r="R420" s="47">
        <v>37</v>
      </c>
      <c r="S420" s="47">
        <v>42</v>
      </c>
      <c r="T420" s="47">
        <v>32</v>
      </c>
      <c r="U420" s="59">
        <v>42</v>
      </c>
    </row>
    <row r="421" spans="1:21" ht="14.25" customHeight="1" x14ac:dyDescent="0.25">
      <c r="B421" s="45" t="s">
        <v>91</v>
      </c>
      <c r="C421" s="46">
        <v>12</v>
      </c>
      <c r="D421" s="46">
        <v>14</v>
      </c>
      <c r="E421" s="46">
        <v>8</v>
      </c>
      <c r="F421" s="46">
        <v>6</v>
      </c>
      <c r="G421" s="46">
        <v>8</v>
      </c>
      <c r="H421" s="46">
        <v>12</v>
      </c>
      <c r="I421" s="44"/>
      <c r="J421" s="46">
        <v>24</v>
      </c>
      <c r="K421" s="46">
        <v>9</v>
      </c>
      <c r="L421" s="46">
        <v>19</v>
      </c>
      <c r="M421" s="46">
        <v>10</v>
      </c>
      <c r="N421" s="46">
        <v>12</v>
      </c>
      <c r="O421" s="46">
        <v>11</v>
      </c>
      <c r="P421" s="46">
        <v>16</v>
      </c>
      <c r="Q421" s="46">
        <v>11</v>
      </c>
      <c r="R421" s="46">
        <v>26</v>
      </c>
      <c r="S421" s="46">
        <v>12</v>
      </c>
      <c r="T421" s="46">
        <v>18</v>
      </c>
      <c r="U421" s="58">
        <v>16</v>
      </c>
    </row>
    <row r="422" spans="1:21" ht="14.25" customHeight="1" x14ac:dyDescent="0.25">
      <c r="B422" s="45" t="s">
        <v>92</v>
      </c>
      <c r="C422" s="46">
        <v>6</v>
      </c>
      <c r="D422" s="46">
        <v>4</v>
      </c>
      <c r="E422" s="46">
        <v>1</v>
      </c>
      <c r="F422" s="46">
        <v>0</v>
      </c>
      <c r="G422" s="46">
        <v>2</v>
      </c>
      <c r="H422" s="46">
        <v>2</v>
      </c>
      <c r="I422" s="44"/>
      <c r="J422" s="46">
        <v>1</v>
      </c>
      <c r="K422" s="46">
        <v>4</v>
      </c>
      <c r="L422" s="46">
        <v>2</v>
      </c>
      <c r="M422" s="46">
        <v>0</v>
      </c>
      <c r="N422" s="46">
        <v>1</v>
      </c>
      <c r="O422" s="46">
        <v>0</v>
      </c>
      <c r="P422" s="46">
        <v>0</v>
      </c>
      <c r="Q422" s="46">
        <v>0</v>
      </c>
      <c r="R422" s="46">
        <v>0</v>
      </c>
      <c r="S422" s="46">
        <v>0</v>
      </c>
      <c r="T422" s="46">
        <v>0</v>
      </c>
      <c r="U422" s="58">
        <v>0</v>
      </c>
    </row>
    <row r="423" spans="1:21" ht="14.25" customHeight="1" thickBot="1" x14ac:dyDescent="0.3">
      <c r="B423" s="48" t="s">
        <v>93</v>
      </c>
      <c r="C423" s="49">
        <v>1</v>
      </c>
      <c r="D423" s="49">
        <v>10</v>
      </c>
      <c r="E423" s="49">
        <v>4</v>
      </c>
      <c r="F423" s="49">
        <v>5</v>
      </c>
      <c r="G423" s="49">
        <v>7</v>
      </c>
      <c r="H423" s="49">
        <v>4</v>
      </c>
      <c r="I423" s="49"/>
      <c r="J423" s="49">
        <v>9</v>
      </c>
      <c r="K423" s="49">
        <v>10</v>
      </c>
      <c r="L423" s="49">
        <v>10</v>
      </c>
      <c r="M423" s="49">
        <v>7</v>
      </c>
      <c r="N423" s="49">
        <v>11</v>
      </c>
      <c r="O423" s="49">
        <v>10</v>
      </c>
      <c r="P423" s="49">
        <v>13</v>
      </c>
      <c r="Q423" s="49">
        <v>9</v>
      </c>
      <c r="R423" s="49">
        <v>2</v>
      </c>
      <c r="S423" s="49">
        <v>7</v>
      </c>
      <c r="T423" s="49">
        <v>8</v>
      </c>
      <c r="U423" s="60">
        <v>7</v>
      </c>
    </row>
    <row r="424" spans="1:21" ht="14.25" hidden="1" customHeight="1" thickBot="1" x14ac:dyDescent="0.3"/>
    <row r="425" spans="1:21" ht="14.25" customHeight="1" thickBot="1" x14ac:dyDescent="0.3">
      <c r="A425" s="53" t="s">
        <v>49</v>
      </c>
      <c r="B425" s="53" t="s">
        <v>49</v>
      </c>
      <c r="C425" s="52" t="s">
        <v>67</v>
      </c>
      <c r="D425" s="52" t="s">
        <v>4</v>
      </c>
      <c r="E425" s="52" t="s">
        <v>68</v>
      </c>
      <c r="F425" s="52" t="s">
        <v>3</v>
      </c>
      <c r="G425" s="52" t="s">
        <v>69</v>
      </c>
      <c r="H425" s="52" t="s">
        <v>2</v>
      </c>
      <c r="I425" s="51" t="s">
        <v>9</v>
      </c>
      <c r="J425" s="52" t="s">
        <v>1</v>
      </c>
      <c r="K425" s="52" t="s">
        <v>10</v>
      </c>
      <c r="L425" s="52" t="s">
        <v>0</v>
      </c>
      <c r="M425" s="52" t="s">
        <v>11</v>
      </c>
      <c r="N425" s="52" t="s">
        <v>13</v>
      </c>
      <c r="O425" s="52" t="s">
        <v>12</v>
      </c>
      <c r="P425" s="52" t="s">
        <v>66</v>
      </c>
      <c r="Q425" s="52" t="s">
        <v>94</v>
      </c>
      <c r="R425" s="52" t="s">
        <v>97</v>
      </c>
      <c r="S425" s="52" t="s">
        <v>95</v>
      </c>
      <c r="T425" s="52" t="s">
        <v>98</v>
      </c>
      <c r="U425" s="63" t="s">
        <v>96</v>
      </c>
    </row>
    <row r="426" spans="1:21" ht="14.25" customHeight="1" thickBot="1" x14ac:dyDescent="0.3">
      <c r="B426" s="54" t="s">
        <v>85</v>
      </c>
      <c r="C426" s="55" t="s">
        <v>126</v>
      </c>
      <c r="D426" s="55" t="s">
        <v>108</v>
      </c>
      <c r="E426" s="55" t="s">
        <v>106</v>
      </c>
      <c r="F426" s="55" t="s">
        <v>103</v>
      </c>
      <c r="G426" s="55" t="s">
        <v>104</v>
      </c>
      <c r="H426" s="55" t="s">
        <v>86</v>
      </c>
      <c r="I426" s="55" t="s">
        <v>81</v>
      </c>
      <c r="J426" s="55" t="s">
        <v>67</v>
      </c>
      <c r="K426" s="55" t="s">
        <v>4</v>
      </c>
      <c r="L426" s="55" t="s">
        <v>68</v>
      </c>
      <c r="M426" s="55" t="s">
        <v>3</v>
      </c>
      <c r="N426" s="55" t="s">
        <v>69</v>
      </c>
      <c r="O426" s="55" t="s">
        <v>2</v>
      </c>
      <c r="P426" s="55" t="s">
        <v>9</v>
      </c>
      <c r="Q426" s="55" t="s">
        <v>1</v>
      </c>
      <c r="R426" s="55" t="s">
        <v>10</v>
      </c>
      <c r="S426" s="55" t="s">
        <v>0</v>
      </c>
      <c r="T426" s="55" t="s">
        <v>11</v>
      </c>
      <c r="U426" s="62" t="s">
        <v>13</v>
      </c>
    </row>
    <row r="427" spans="1:21" ht="14.25" customHeight="1" x14ac:dyDescent="0.25">
      <c r="B427" s="41" t="s">
        <v>87</v>
      </c>
      <c r="C427" s="42">
        <v>89</v>
      </c>
      <c r="D427" s="42">
        <v>34</v>
      </c>
      <c r="E427" s="42">
        <v>87</v>
      </c>
      <c r="F427" s="42">
        <v>42</v>
      </c>
      <c r="G427" s="42">
        <v>88</v>
      </c>
      <c r="H427" s="42">
        <v>43</v>
      </c>
      <c r="I427" s="42">
        <v>99</v>
      </c>
      <c r="J427" s="42">
        <v>41</v>
      </c>
      <c r="K427" s="42">
        <v>100</v>
      </c>
      <c r="L427" s="42">
        <v>49</v>
      </c>
      <c r="M427" s="42">
        <v>100</v>
      </c>
      <c r="N427" s="42">
        <v>50</v>
      </c>
      <c r="O427" s="42">
        <v>103</v>
      </c>
      <c r="P427" s="42">
        <v>46</v>
      </c>
      <c r="Q427" s="42">
        <v>101</v>
      </c>
      <c r="R427" s="42">
        <v>45</v>
      </c>
      <c r="S427" s="42">
        <v>101</v>
      </c>
      <c r="T427" s="42">
        <v>47</v>
      </c>
      <c r="U427" s="56">
        <v>98</v>
      </c>
    </row>
    <row r="428" spans="1:21" ht="14.25" customHeight="1" x14ac:dyDescent="0.25">
      <c r="B428" s="43" t="s">
        <v>88</v>
      </c>
      <c r="C428" s="44">
        <v>45</v>
      </c>
      <c r="D428" s="44">
        <v>6</v>
      </c>
      <c r="E428" s="44">
        <v>30</v>
      </c>
      <c r="F428" s="44">
        <v>11</v>
      </c>
      <c r="G428" s="44">
        <v>61</v>
      </c>
      <c r="H428" s="44">
        <v>19</v>
      </c>
      <c r="I428" s="44">
        <v>53</v>
      </c>
      <c r="J428" s="44">
        <v>17</v>
      </c>
      <c r="K428" s="44">
        <v>49</v>
      </c>
      <c r="L428" s="44">
        <v>23</v>
      </c>
      <c r="M428" s="44">
        <v>58</v>
      </c>
      <c r="N428" s="44">
        <v>25</v>
      </c>
      <c r="O428" s="44">
        <v>56</v>
      </c>
      <c r="P428" s="44">
        <v>27</v>
      </c>
      <c r="Q428" s="44">
        <v>63</v>
      </c>
      <c r="R428" s="44">
        <v>20</v>
      </c>
      <c r="S428" s="44">
        <v>60</v>
      </c>
      <c r="T428" s="44">
        <v>22</v>
      </c>
      <c r="U428" s="57">
        <v>57</v>
      </c>
    </row>
    <row r="429" spans="1:21" ht="14.25" customHeight="1" x14ac:dyDescent="0.25">
      <c r="B429" s="45" t="s">
        <v>89</v>
      </c>
      <c r="C429" s="46">
        <v>36</v>
      </c>
      <c r="D429" s="46">
        <v>2</v>
      </c>
      <c r="E429" s="46">
        <v>24</v>
      </c>
      <c r="F429" s="46">
        <v>6</v>
      </c>
      <c r="G429" s="46">
        <v>53</v>
      </c>
      <c r="H429" s="46">
        <v>11</v>
      </c>
      <c r="I429" s="44">
        <v>43</v>
      </c>
      <c r="J429" s="46">
        <v>6</v>
      </c>
      <c r="K429" s="46">
        <v>36</v>
      </c>
      <c r="L429" s="46">
        <v>14</v>
      </c>
      <c r="M429" s="46">
        <v>38</v>
      </c>
      <c r="N429" s="46">
        <v>5</v>
      </c>
      <c r="O429" s="46">
        <v>35</v>
      </c>
      <c r="P429" s="46">
        <v>10</v>
      </c>
      <c r="Q429" s="46">
        <v>40</v>
      </c>
      <c r="R429" s="46">
        <v>6</v>
      </c>
      <c r="S429" s="46">
        <v>43</v>
      </c>
      <c r="T429" s="46">
        <v>14</v>
      </c>
      <c r="U429" s="58">
        <v>41</v>
      </c>
    </row>
    <row r="430" spans="1:21" ht="14.25" customHeight="1" x14ac:dyDescent="0.25">
      <c r="B430" s="45" t="s">
        <v>90</v>
      </c>
      <c r="C430" s="47">
        <v>59</v>
      </c>
      <c r="D430" s="47">
        <v>20</v>
      </c>
      <c r="E430" s="47">
        <v>61</v>
      </c>
      <c r="F430" s="47">
        <v>24</v>
      </c>
      <c r="G430" s="47">
        <v>77</v>
      </c>
      <c r="H430" s="47">
        <v>29</v>
      </c>
      <c r="I430" s="44">
        <v>80</v>
      </c>
      <c r="J430" s="47">
        <v>23</v>
      </c>
      <c r="K430" s="47">
        <v>76</v>
      </c>
      <c r="L430" s="47">
        <v>38</v>
      </c>
      <c r="M430" s="47">
        <v>80</v>
      </c>
      <c r="N430" s="47">
        <v>41</v>
      </c>
      <c r="O430" s="47">
        <v>82</v>
      </c>
      <c r="P430" s="47">
        <v>32</v>
      </c>
      <c r="Q430" s="47">
        <v>76</v>
      </c>
      <c r="R430" s="47">
        <v>32</v>
      </c>
      <c r="S430" s="47">
        <v>85</v>
      </c>
      <c r="T430" s="47">
        <v>34</v>
      </c>
      <c r="U430" s="59">
        <v>75</v>
      </c>
    </row>
    <row r="431" spans="1:21" ht="14.25" customHeight="1" x14ac:dyDescent="0.25">
      <c r="B431" s="45" t="s">
        <v>91</v>
      </c>
      <c r="C431" s="46">
        <v>22</v>
      </c>
      <c r="D431" s="46">
        <v>15</v>
      </c>
      <c r="E431" s="46">
        <v>32</v>
      </c>
      <c r="F431" s="46">
        <v>16</v>
      </c>
      <c r="G431" s="46">
        <v>15</v>
      </c>
      <c r="H431" s="46">
        <v>18</v>
      </c>
      <c r="I431" s="44">
        <v>23</v>
      </c>
      <c r="J431" s="46">
        <v>17</v>
      </c>
      <c r="K431" s="46">
        <v>37</v>
      </c>
      <c r="L431" s="46">
        <v>13</v>
      </c>
      <c r="M431" s="46">
        <v>29</v>
      </c>
      <c r="N431" s="46">
        <v>14</v>
      </c>
      <c r="O431" s="46">
        <v>26</v>
      </c>
      <c r="P431" s="46">
        <v>11</v>
      </c>
      <c r="Q431" s="46">
        <v>21</v>
      </c>
      <c r="R431" s="46">
        <v>17</v>
      </c>
      <c r="S431" s="46">
        <v>22</v>
      </c>
      <c r="T431" s="46">
        <v>15</v>
      </c>
      <c r="U431" s="58">
        <v>23</v>
      </c>
    </row>
    <row r="432" spans="1:21" ht="14.25" customHeight="1" x14ac:dyDescent="0.25">
      <c r="B432" s="45" t="s">
        <v>92</v>
      </c>
      <c r="C432" s="46">
        <v>18</v>
      </c>
      <c r="D432" s="46">
        <v>5</v>
      </c>
      <c r="E432" s="46">
        <v>14</v>
      </c>
      <c r="F432" s="46">
        <v>6</v>
      </c>
      <c r="G432" s="46">
        <v>1</v>
      </c>
      <c r="H432" s="46">
        <v>2</v>
      </c>
      <c r="I432" s="44">
        <v>2</v>
      </c>
      <c r="J432" s="46">
        <v>2</v>
      </c>
      <c r="K432" s="46">
        <v>1</v>
      </c>
      <c r="L432" s="46">
        <v>0</v>
      </c>
      <c r="M432" s="46">
        <v>0</v>
      </c>
      <c r="N432" s="46">
        <v>0</v>
      </c>
      <c r="O432" s="46">
        <v>0</v>
      </c>
      <c r="P432" s="46">
        <v>0</v>
      </c>
      <c r="Q432" s="46">
        <v>0</v>
      </c>
      <c r="R432" s="46">
        <v>0</v>
      </c>
      <c r="S432" s="46">
        <v>0</v>
      </c>
      <c r="T432" s="46">
        <v>0</v>
      </c>
      <c r="U432" s="58">
        <v>0</v>
      </c>
    </row>
    <row r="433" spans="1:21" ht="14.25" customHeight="1" thickBot="1" x14ac:dyDescent="0.3">
      <c r="B433" s="48" t="s">
        <v>93</v>
      </c>
      <c r="C433" s="49">
        <v>4</v>
      </c>
      <c r="D433" s="49">
        <v>8</v>
      </c>
      <c r="E433" s="49">
        <v>11</v>
      </c>
      <c r="F433" s="49">
        <v>9</v>
      </c>
      <c r="G433" s="49">
        <v>11</v>
      </c>
      <c r="H433" s="49">
        <v>4</v>
      </c>
      <c r="I433" s="49">
        <v>21</v>
      </c>
      <c r="J433" s="49">
        <v>5</v>
      </c>
      <c r="K433" s="49">
        <v>13</v>
      </c>
      <c r="L433" s="49">
        <v>13</v>
      </c>
      <c r="M433" s="49">
        <v>13</v>
      </c>
      <c r="N433" s="49">
        <v>11</v>
      </c>
      <c r="O433" s="49">
        <v>21</v>
      </c>
      <c r="P433" s="49">
        <v>8</v>
      </c>
      <c r="Q433" s="49">
        <v>17</v>
      </c>
      <c r="R433" s="49">
        <v>8</v>
      </c>
      <c r="S433" s="49">
        <v>19</v>
      </c>
      <c r="T433" s="49">
        <v>10</v>
      </c>
      <c r="U433" s="60">
        <v>18</v>
      </c>
    </row>
    <row r="434" spans="1:21" ht="14.25" hidden="1" customHeight="1" thickBot="1" x14ac:dyDescent="0.3"/>
    <row r="435" spans="1:21" ht="14.25" customHeight="1" thickBot="1" x14ac:dyDescent="0.3">
      <c r="A435" s="53" t="s">
        <v>50</v>
      </c>
      <c r="B435" s="53" t="s">
        <v>50</v>
      </c>
      <c r="C435" s="52" t="s">
        <v>67</v>
      </c>
      <c r="D435" s="52" t="s">
        <v>4</v>
      </c>
      <c r="E435" s="52" t="s">
        <v>68</v>
      </c>
      <c r="F435" s="52" t="s">
        <v>3</v>
      </c>
      <c r="G435" s="52" t="s">
        <v>69</v>
      </c>
      <c r="H435" s="52" t="s">
        <v>2</v>
      </c>
      <c r="I435" s="52" t="s">
        <v>9</v>
      </c>
      <c r="J435" s="52" t="s">
        <v>1</v>
      </c>
      <c r="K435" s="52" t="s">
        <v>10</v>
      </c>
      <c r="L435" s="52" t="s">
        <v>0</v>
      </c>
      <c r="M435" s="52" t="s">
        <v>11</v>
      </c>
      <c r="N435" s="52" t="s">
        <v>13</v>
      </c>
      <c r="O435" s="52" t="s">
        <v>12</v>
      </c>
      <c r="P435" s="52" t="s">
        <v>66</v>
      </c>
      <c r="Q435" s="52" t="s">
        <v>94</v>
      </c>
      <c r="R435" s="52" t="s">
        <v>97</v>
      </c>
      <c r="S435" s="52" t="s">
        <v>95</v>
      </c>
      <c r="T435" s="52" t="s">
        <v>98</v>
      </c>
      <c r="U435" s="52" t="s">
        <v>96</v>
      </c>
    </row>
    <row r="436" spans="1:21" ht="14.25" customHeight="1" thickBot="1" x14ac:dyDescent="0.3">
      <c r="B436" s="54" t="s">
        <v>85</v>
      </c>
      <c r="C436" s="55" t="s">
        <v>126</v>
      </c>
      <c r="D436" s="55" t="s">
        <v>108</v>
      </c>
      <c r="E436" s="55" t="s">
        <v>106</v>
      </c>
      <c r="F436" s="55" t="s">
        <v>103</v>
      </c>
      <c r="G436" s="55" t="s">
        <v>104</v>
      </c>
      <c r="H436" s="55" t="s">
        <v>86</v>
      </c>
      <c r="I436" s="55" t="s">
        <v>81</v>
      </c>
      <c r="J436" s="55" t="s">
        <v>67</v>
      </c>
      <c r="K436" s="55" t="s">
        <v>4</v>
      </c>
      <c r="L436" s="55" t="s">
        <v>68</v>
      </c>
      <c r="M436" s="55" t="s">
        <v>3</v>
      </c>
      <c r="N436" s="55" t="s">
        <v>69</v>
      </c>
      <c r="O436" s="55" t="s">
        <v>2</v>
      </c>
      <c r="P436" s="55" t="s">
        <v>9</v>
      </c>
      <c r="Q436" s="55" t="s">
        <v>1</v>
      </c>
      <c r="R436" s="55" t="s">
        <v>10</v>
      </c>
      <c r="S436" s="55" t="s">
        <v>0</v>
      </c>
      <c r="T436" s="55" t="s">
        <v>11</v>
      </c>
      <c r="U436" s="55" t="s">
        <v>13</v>
      </c>
    </row>
    <row r="437" spans="1:21" ht="14.25" customHeight="1" x14ac:dyDescent="0.25">
      <c r="B437" s="41" t="s">
        <v>87</v>
      </c>
      <c r="C437" s="42">
        <v>46</v>
      </c>
      <c r="D437" s="42">
        <v>47</v>
      </c>
      <c r="E437" s="42">
        <v>48</v>
      </c>
      <c r="F437" s="42">
        <v>47</v>
      </c>
      <c r="G437" s="42">
        <v>50</v>
      </c>
      <c r="H437" s="42">
        <v>50</v>
      </c>
      <c r="I437" s="42">
        <v>50</v>
      </c>
      <c r="J437" s="42">
        <v>40</v>
      </c>
      <c r="K437" s="42">
        <v>51</v>
      </c>
      <c r="L437" s="42">
        <v>51</v>
      </c>
      <c r="M437" s="42">
        <v>49</v>
      </c>
      <c r="N437" s="42">
        <v>40</v>
      </c>
      <c r="O437" s="42">
        <v>41</v>
      </c>
      <c r="P437" s="42">
        <v>50</v>
      </c>
      <c r="Q437" s="42">
        <v>50</v>
      </c>
      <c r="R437" s="42">
        <v>47</v>
      </c>
      <c r="S437" s="42">
        <v>49</v>
      </c>
      <c r="T437" s="42">
        <v>50</v>
      </c>
      <c r="U437" s="42">
        <v>49</v>
      </c>
    </row>
    <row r="438" spans="1:21" ht="14.25" customHeight="1" x14ac:dyDescent="0.25">
      <c r="B438" s="43" t="s">
        <v>88</v>
      </c>
      <c r="C438" s="44">
        <v>32</v>
      </c>
      <c r="D438" s="44">
        <v>20</v>
      </c>
      <c r="E438" s="44">
        <v>32</v>
      </c>
      <c r="F438" s="44">
        <v>27</v>
      </c>
      <c r="G438" s="44">
        <v>39</v>
      </c>
      <c r="H438" s="44">
        <v>27</v>
      </c>
      <c r="I438" s="44">
        <v>33</v>
      </c>
      <c r="J438" s="44">
        <v>19</v>
      </c>
      <c r="K438" s="44">
        <v>35</v>
      </c>
      <c r="L438" s="44">
        <v>28</v>
      </c>
      <c r="M438" s="44">
        <v>34</v>
      </c>
      <c r="N438" s="44">
        <v>21</v>
      </c>
      <c r="O438" s="44">
        <v>29</v>
      </c>
      <c r="P438" s="44">
        <v>33</v>
      </c>
      <c r="Q438" s="44">
        <v>31</v>
      </c>
      <c r="R438" s="44">
        <v>23</v>
      </c>
      <c r="S438" s="44">
        <v>39</v>
      </c>
      <c r="T438" s="44">
        <v>32</v>
      </c>
      <c r="U438" s="44">
        <v>41</v>
      </c>
    </row>
    <row r="439" spans="1:21" ht="14.25" customHeight="1" x14ac:dyDescent="0.25">
      <c r="B439" s="45" t="s">
        <v>89</v>
      </c>
      <c r="C439" s="46">
        <v>25</v>
      </c>
      <c r="D439" s="46">
        <v>9</v>
      </c>
      <c r="E439" s="46">
        <v>25</v>
      </c>
      <c r="F439" s="46">
        <v>21</v>
      </c>
      <c r="G439" s="46">
        <v>32</v>
      </c>
      <c r="H439" s="46">
        <v>18</v>
      </c>
      <c r="I439" s="46">
        <v>23</v>
      </c>
      <c r="J439" s="46">
        <v>3</v>
      </c>
      <c r="K439" s="46">
        <v>18</v>
      </c>
      <c r="L439" s="46">
        <v>16</v>
      </c>
      <c r="M439" s="46">
        <v>20</v>
      </c>
      <c r="N439" s="46">
        <v>9</v>
      </c>
      <c r="O439" s="46">
        <v>15</v>
      </c>
      <c r="P439" s="46">
        <v>10</v>
      </c>
      <c r="Q439" s="46">
        <v>16</v>
      </c>
      <c r="R439" s="46">
        <v>4</v>
      </c>
      <c r="S439" s="46">
        <v>21</v>
      </c>
      <c r="T439" s="46">
        <v>15</v>
      </c>
      <c r="U439" s="44">
        <v>32</v>
      </c>
    </row>
    <row r="440" spans="1:21" ht="14.25" customHeight="1" x14ac:dyDescent="0.25">
      <c r="B440" s="45" t="s">
        <v>90</v>
      </c>
      <c r="C440" s="47">
        <v>40</v>
      </c>
      <c r="D440" s="47">
        <v>30</v>
      </c>
      <c r="E440" s="47">
        <v>42</v>
      </c>
      <c r="F440" s="47">
        <v>36</v>
      </c>
      <c r="G440" s="47">
        <v>46</v>
      </c>
      <c r="H440" s="47">
        <v>42</v>
      </c>
      <c r="I440" s="47">
        <v>42</v>
      </c>
      <c r="J440" s="47">
        <v>31</v>
      </c>
      <c r="K440" s="47">
        <v>46</v>
      </c>
      <c r="L440" s="47">
        <v>43</v>
      </c>
      <c r="M440" s="47">
        <v>38</v>
      </c>
      <c r="N440" s="47">
        <v>29</v>
      </c>
      <c r="O440" s="47">
        <v>38</v>
      </c>
      <c r="P440" s="47">
        <v>43</v>
      </c>
      <c r="Q440" s="47">
        <v>41</v>
      </c>
      <c r="R440" s="47">
        <v>40</v>
      </c>
      <c r="S440" s="47">
        <v>44</v>
      </c>
      <c r="T440" s="47">
        <v>42</v>
      </c>
      <c r="U440" s="44">
        <v>45</v>
      </c>
    </row>
    <row r="441" spans="1:21" ht="14.25" customHeight="1" x14ac:dyDescent="0.25">
      <c r="B441" s="45" t="s">
        <v>91</v>
      </c>
      <c r="C441" s="46">
        <v>8</v>
      </c>
      <c r="D441" s="46">
        <v>14</v>
      </c>
      <c r="E441" s="46">
        <v>6</v>
      </c>
      <c r="F441" s="46">
        <v>12</v>
      </c>
      <c r="G441" s="46">
        <v>5</v>
      </c>
      <c r="H441" s="46">
        <v>10</v>
      </c>
      <c r="I441" s="46">
        <v>11</v>
      </c>
      <c r="J441" s="46">
        <v>7</v>
      </c>
      <c r="K441" s="46">
        <v>5</v>
      </c>
      <c r="L441" s="46">
        <v>13</v>
      </c>
      <c r="M441" s="46">
        <v>7</v>
      </c>
      <c r="N441" s="46">
        <v>9</v>
      </c>
      <c r="O441" s="46">
        <v>4</v>
      </c>
      <c r="P441" s="46">
        <v>10</v>
      </c>
      <c r="Q441" s="46">
        <v>13</v>
      </c>
      <c r="R441" s="46">
        <v>10</v>
      </c>
      <c r="S441" s="46">
        <v>4</v>
      </c>
      <c r="T441" s="46">
        <v>10</v>
      </c>
      <c r="U441" s="44">
        <v>4</v>
      </c>
    </row>
    <row r="442" spans="1:21" ht="14.25" customHeight="1" x14ac:dyDescent="0.25">
      <c r="B442" s="45" t="s">
        <v>92</v>
      </c>
      <c r="C442" s="46">
        <v>3</v>
      </c>
      <c r="D442" s="46">
        <v>5</v>
      </c>
      <c r="E442" s="46">
        <v>4</v>
      </c>
      <c r="F442" s="46">
        <v>4</v>
      </c>
      <c r="G442" s="46">
        <v>3</v>
      </c>
      <c r="H442" s="46">
        <v>5</v>
      </c>
      <c r="I442" s="46">
        <v>1</v>
      </c>
      <c r="J442" s="46">
        <v>1</v>
      </c>
      <c r="K442" s="46">
        <v>0</v>
      </c>
      <c r="L442" s="46">
        <v>3</v>
      </c>
      <c r="M442" s="46">
        <v>1</v>
      </c>
      <c r="N442" s="46">
        <v>0</v>
      </c>
      <c r="O442" s="46">
        <v>1</v>
      </c>
      <c r="P442" s="46">
        <v>0</v>
      </c>
      <c r="Q442" s="46">
        <v>0</v>
      </c>
      <c r="R442" s="46">
        <v>0</v>
      </c>
      <c r="S442" s="46">
        <v>0</v>
      </c>
      <c r="T442" s="46">
        <v>0</v>
      </c>
      <c r="U442" s="44">
        <v>0</v>
      </c>
    </row>
    <row r="443" spans="1:21" ht="14.25" customHeight="1" thickBot="1" x14ac:dyDescent="0.3">
      <c r="B443" s="48" t="s">
        <v>93</v>
      </c>
      <c r="C443" s="49">
        <v>3</v>
      </c>
      <c r="D443" s="49">
        <v>8</v>
      </c>
      <c r="E443" s="49">
        <v>6</v>
      </c>
      <c r="F443" s="49">
        <v>4</v>
      </c>
      <c r="G443" s="49">
        <v>3</v>
      </c>
      <c r="H443" s="49">
        <v>8</v>
      </c>
      <c r="I443" s="49">
        <v>5</v>
      </c>
      <c r="J443" s="49">
        <v>13</v>
      </c>
      <c r="K443" s="49">
        <v>11</v>
      </c>
      <c r="L443" s="49">
        <v>7</v>
      </c>
      <c r="M443" s="49">
        <v>7</v>
      </c>
      <c r="N443" s="49">
        <v>10</v>
      </c>
      <c r="O443" s="49">
        <v>7</v>
      </c>
      <c r="P443" s="49">
        <v>7</v>
      </c>
      <c r="Q443" s="49">
        <v>6</v>
      </c>
      <c r="R443" s="49">
        <v>14</v>
      </c>
      <c r="S443" s="49">
        <v>6</v>
      </c>
      <c r="T443" s="49">
        <v>8</v>
      </c>
      <c r="U443" s="49">
        <v>4</v>
      </c>
    </row>
    <row r="444" spans="1:21" ht="14.25" hidden="1" customHeight="1" thickBot="1" x14ac:dyDescent="0.3"/>
    <row r="445" spans="1:21" ht="14.25" hidden="1" customHeight="1" thickBot="1" x14ac:dyDescent="0.3">
      <c r="A445" s="96" t="s">
        <v>51</v>
      </c>
      <c r="B445" s="37"/>
      <c r="C445" s="135"/>
      <c r="D445" s="135"/>
      <c r="E445" s="135"/>
      <c r="F445" s="135"/>
      <c r="G445" s="135"/>
      <c r="H445" s="135"/>
      <c r="I445" s="135"/>
      <c r="J445" s="135"/>
      <c r="K445" s="135"/>
      <c r="L445" s="135"/>
      <c r="M445" s="135"/>
      <c r="N445" s="135"/>
      <c r="O445" s="135"/>
      <c r="P445" s="135"/>
      <c r="Q445" s="135"/>
      <c r="R445" s="135"/>
      <c r="S445" s="135"/>
      <c r="T445" s="135"/>
      <c r="U445" s="135"/>
    </row>
    <row r="446" spans="1:21" ht="14.25" customHeight="1" thickBot="1" x14ac:dyDescent="0.3">
      <c r="A446" s="96"/>
      <c r="B446" s="39" t="s">
        <v>85</v>
      </c>
      <c r="C446" s="40" t="str">
        <f t="shared" ref="C446:U446" si="18">C$3</f>
        <v>ENE-JUN 17</v>
      </c>
      <c r="D446" s="40" t="str">
        <f t="shared" si="18"/>
        <v>AGO-DIC 16</v>
      </c>
      <c r="E446" s="40" t="str">
        <f t="shared" si="18"/>
        <v>ENE-JUN 16</v>
      </c>
      <c r="F446" s="40" t="str">
        <f t="shared" si="18"/>
        <v>AGO-DIC 15</v>
      </c>
      <c r="G446" s="40" t="str">
        <f t="shared" si="18"/>
        <v>ENE-JUN 15</v>
      </c>
      <c r="H446" s="40" t="str">
        <f t="shared" si="18"/>
        <v>AGO-DIC 14</v>
      </c>
      <c r="I446" s="40" t="str">
        <f t="shared" si="18"/>
        <v>ENE-JUN 14</v>
      </c>
      <c r="J446" s="40" t="str">
        <f t="shared" si="18"/>
        <v>AGO-DIC 13</v>
      </c>
      <c r="K446" s="40" t="str">
        <f t="shared" si="18"/>
        <v>ENE-JUN 13</v>
      </c>
      <c r="L446" s="40" t="str">
        <f t="shared" si="18"/>
        <v>AGO-DIC 12</v>
      </c>
      <c r="M446" s="40" t="str">
        <f t="shared" si="18"/>
        <v>ENE-JUN 12</v>
      </c>
      <c r="N446" s="40" t="str">
        <f t="shared" si="18"/>
        <v>AGO-DIC 11</v>
      </c>
      <c r="O446" s="40" t="str">
        <f t="shared" si="18"/>
        <v>ENE-JUN 11</v>
      </c>
      <c r="P446" s="40" t="str">
        <f t="shared" si="18"/>
        <v>AGO-DIC 10</v>
      </c>
      <c r="Q446" s="40" t="str">
        <f t="shared" si="18"/>
        <v>ENE-JUN 10</v>
      </c>
      <c r="R446" s="40" t="str">
        <f t="shared" si="18"/>
        <v>AGO-DIC 09</v>
      </c>
      <c r="S446" s="40" t="str">
        <f t="shared" si="18"/>
        <v>ENE-JUN 09</v>
      </c>
      <c r="T446" s="40" t="str">
        <f t="shared" si="18"/>
        <v>AGO-DIC 08</v>
      </c>
      <c r="U446" s="40" t="str">
        <f t="shared" si="18"/>
        <v>ENE-JUN 08</v>
      </c>
    </row>
    <row r="447" spans="1:21" ht="14.25" customHeight="1" x14ac:dyDescent="0.25">
      <c r="A447" s="96"/>
      <c r="B447" s="41" t="s">
        <v>87</v>
      </c>
      <c r="C447" s="42">
        <f>C457+C467+C477+C487+C497+C517+C527+C537+C547+C557+C567+C507</f>
        <v>388</v>
      </c>
      <c r="D447" s="42">
        <f>D457+D467+D477+D487+D497+D517+D527+D537+D547+D557+D567+D507</f>
        <v>253</v>
      </c>
      <c r="E447" s="42">
        <f>E457+E467+E477+E487+E497+E517+E527+E537+E547+E557+E567+E507</f>
        <v>407</v>
      </c>
      <c r="F447" s="42">
        <f t="shared" ref="F447:U453" si="19">F457+F467+F477+F487+F497+F517+F527+F537+F547+F557+F567</f>
        <v>234</v>
      </c>
      <c r="G447" s="42">
        <f t="shared" si="19"/>
        <v>347</v>
      </c>
      <c r="H447" s="42">
        <f t="shared" si="19"/>
        <v>249</v>
      </c>
      <c r="I447" s="42">
        <f>I457+I467+I477+I487+I497+I517+I527+I537+I547+I557+I567</f>
        <v>346</v>
      </c>
      <c r="J447" s="42">
        <f t="shared" ref="J447:U447" si="20">J457+J467+J477+J487+J497+J517+J527+J537+J547+J557+J567</f>
        <v>241</v>
      </c>
      <c r="K447" s="42">
        <f t="shared" si="20"/>
        <v>335</v>
      </c>
      <c r="L447" s="42">
        <f t="shared" si="20"/>
        <v>195</v>
      </c>
      <c r="M447" s="42">
        <f t="shared" si="20"/>
        <v>298</v>
      </c>
      <c r="N447" s="42">
        <f t="shared" si="20"/>
        <v>177</v>
      </c>
      <c r="O447" s="42">
        <f t="shared" si="20"/>
        <v>316</v>
      </c>
      <c r="P447" s="42">
        <f t="shared" si="20"/>
        <v>174</v>
      </c>
      <c r="Q447" s="42">
        <f t="shared" si="20"/>
        <v>323</v>
      </c>
      <c r="R447" s="42">
        <f t="shared" si="20"/>
        <v>145</v>
      </c>
      <c r="S447" s="42">
        <f t="shared" si="20"/>
        <v>372</v>
      </c>
      <c r="T447" s="42">
        <f t="shared" si="20"/>
        <v>100</v>
      </c>
      <c r="U447" s="42">
        <f t="shared" si="20"/>
        <v>216</v>
      </c>
    </row>
    <row r="448" spans="1:21" ht="14.25" customHeight="1" x14ac:dyDescent="0.25">
      <c r="A448" s="96"/>
      <c r="B448" s="43" t="s">
        <v>88</v>
      </c>
      <c r="C448" s="44">
        <f t="shared" ref="C448:E453" si="21">C458+C468+C478+C488+C498+C518+C528+C538+C548+C558+C568+C508</f>
        <v>195</v>
      </c>
      <c r="D448" s="44">
        <f t="shared" si="21"/>
        <v>147</v>
      </c>
      <c r="E448" s="44">
        <f t="shared" si="21"/>
        <v>206</v>
      </c>
      <c r="F448" s="44">
        <f t="shared" si="19"/>
        <v>126</v>
      </c>
      <c r="G448" s="44">
        <f t="shared" si="19"/>
        <v>202</v>
      </c>
      <c r="H448" s="44">
        <f t="shared" si="19"/>
        <v>141</v>
      </c>
      <c r="I448" s="44">
        <f t="shared" si="19"/>
        <v>197</v>
      </c>
      <c r="J448" s="44">
        <f t="shared" si="19"/>
        <v>122</v>
      </c>
      <c r="K448" s="44">
        <f t="shared" si="19"/>
        <v>210</v>
      </c>
      <c r="L448" s="44">
        <f t="shared" si="19"/>
        <v>114</v>
      </c>
      <c r="M448" s="44">
        <f t="shared" si="19"/>
        <v>171</v>
      </c>
      <c r="N448" s="44">
        <f t="shared" si="19"/>
        <v>94</v>
      </c>
      <c r="O448" s="44">
        <f t="shared" si="19"/>
        <v>164</v>
      </c>
      <c r="P448" s="44">
        <f t="shared" si="19"/>
        <v>88</v>
      </c>
      <c r="Q448" s="44">
        <f t="shared" si="19"/>
        <v>181</v>
      </c>
      <c r="R448" s="44">
        <f t="shared" si="19"/>
        <v>96</v>
      </c>
      <c r="S448" s="44">
        <f t="shared" si="19"/>
        <v>205</v>
      </c>
      <c r="T448" s="44">
        <f t="shared" si="19"/>
        <v>70</v>
      </c>
      <c r="U448" s="44">
        <f t="shared" si="19"/>
        <v>106</v>
      </c>
    </row>
    <row r="449" spans="1:21" ht="14.25" customHeight="1" x14ac:dyDescent="0.25">
      <c r="A449" s="96"/>
      <c r="B449" s="45" t="s">
        <v>89</v>
      </c>
      <c r="C449" s="46">
        <f t="shared" si="21"/>
        <v>156</v>
      </c>
      <c r="D449" s="46">
        <f t="shared" si="21"/>
        <v>121</v>
      </c>
      <c r="E449" s="46">
        <f t="shared" si="21"/>
        <v>168</v>
      </c>
      <c r="F449" s="46">
        <f>F459+F469+F479+F489+F499+F519+F529+F539+F549+F559+F569</f>
        <v>95</v>
      </c>
      <c r="G449" s="46">
        <f>G459+G469+G479+G489+G499+G519+G529+G539+G549+G559+G569</f>
        <v>168</v>
      </c>
      <c r="H449" s="46">
        <f t="shared" si="19"/>
        <v>116</v>
      </c>
      <c r="I449" s="46">
        <f t="shared" si="19"/>
        <v>164</v>
      </c>
      <c r="J449" s="46">
        <f t="shared" si="19"/>
        <v>101</v>
      </c>
      <c r="K449" s="46">
        <f t="shared" si="19"/>
        <v>155</v>
      </c>
      <c r="L449" s="46">
        <f t="shared" si="19"/>
        <v>89</v>
      </c>
      <c r="M449" s="46">
        <f t="shared" si="19"/>
        <v>139</v>
      </c>
      <c r="N449" s="46">
        <f t="shared" si="19"/>
        <v>66</v>
      </c>
      <c r="O449" s="46">
        <f t="shared" si="19"/>
        <v>120</v>
      </c>
      <c r="P449" s="46">
        <f t="shared" si="19"/>
        <v>67</v>
      </c>
      <c r="Q449" s="46">
        <f t="shared" si="19"/>
        <v>118</v>
      </c>
      <c r="R449" s="46">
        <f t="shared" si="19"/>
        <v>55</v>
      </c>
      <c r="S449" s="46">
        <f t="shared" si="19"/>
        <v>126</v>
      </c>
      <c r="T449" s="46">
        <f t="shared" si="19"/>
        <v>38</v>
      </c>
      <c r="U449" s="44">
        <f t="shared" si="19"/>
        <v>67</v>
      </c>
    </row>
    <row r="450" spans="1:21" ht="14.25" customHeight="1" x14ac:dyDescent="0.25">
      <c r="A450" s="96"/>
      <c r="B450" s="45" t="s">
        <v>90</v>
      </c>
      <c r="C450" s="47">
        <f t="shared" si="21"/>
        <v>272</v>
      </c>
      <c r="D450" s="47">
        <f t="shared" si="21"/>
        <v>197</v>
      </c>
      <c r="E450" s="47">
        <f t="shared" si="21"/>
        <v>287</v>
      </c>
      <c r="F450" s="47">
        <f t="shared" ref="F450:G453" si="22">F460+F470+F480+F490+F500+F520+F530+F540+F550+F560+F570</f>
        <v>188</v>
      </c>
      <c r="G450" s="47">
        <f t="shared" si="22"/>
        <v>264</v>
      </c>
      <c r="H450" s="47">
        <f t="shared" si="19"/>
        <v>203</v>
      </c>
      <c r="I450" s="47">
        <f t="shared" si="19"/>
        <v>266</v>
      </c>
      <c r="J450" s="47">
        <f t="shared" si="19"/>
        <v>189</v>
      </c>
      <c r="K450" s="47">
        <f t="shared" si="19"/>
        <v>275</v>
      </c>
      <c r="L450" s="47">
        <f t="shared" si="19"/>
        <v>160</v>
      </c>
      <c r="M450" s="47">
        <f t="shared" si="19"/>
        <v>239</v>
      </c>
      <c r="N450" s="47">
        <f t="shared" si="19"/>
        <v>145</v>
      </c>
      <c r="O450" s="47">
        <f t="shared" si="19"/>
        <v>241</v>
      </c>
      <c r="P450" s="47">
        <f t="shared" si="19"/>
        <v>132</v>
      </c>
      <c r="Q450" s="47">
        <f t="shared" si="19"/>
        <v>271</v>
      </c>
      <c r="R450" s="47">
        <f t="shared" si="19"/>
        <v>125</v>
      </c>
      <c r="S450" s="47">
        <f t="shared" si="19"/>
        <v>285</v>
      </c>
      <c r="T450" s="47">
        <f t="shared" si="19"/>
        <v>87</v>
      </c>
      <c r="U450" s="44">
        <f t="shared" si="19"/>
        <v>153</v>
      </c>
    </row>
    <row r="451" spans="1:21" ht="14.25" customHeight="1" x14ac:dyDescent="0.25">
      <c r="A451" s="96"/>
      <c r="B451" s="45" t="s">
        <v>91</v>
      </c>
      <c r="C451" s="46">
        <f t="shared" si="21"/>
        <v>119</v>
      </c>
      <c r="D451" s="46">
        <f t="shared" si="21"/>
        <v>69</v>
      </c>
      <c r="E451" s="46">
        <f t="shared" si="21"/>
        <v>137</v>
      </c>
      <c r="F451" s="46">
        <f t="shared" si="22"/>
        <v>59</v>
      </c>
      <c r="G451" s="46">
        <f t="shared" si="22"/>
        <v>101</v>
      </c>
      <c r="H451" s="46">
        <f t="shared" si="19"/>
        <v>66</v>
      </c>
      <c r="I451" s="46">
        <f t="shared" si="19"/>
        <v>99</v>
      </c>
      <c r="J451" s="46">
        <f t="shared" si="19"/>
        <v>65</v>
      </c>
      <c r="K451" s="46">
        <f t="shared" si="19"/>
        <v>61</v>
      </c>
      <c r="L451" s="46">
        <f t="shared" si="19"/>
        <v>53</v>
      </c>
      <c r="M451" s="46">
        <f t="shared" si="19"/>
        <v>73</v>
      </c>
      <c r="N451" s="46">
        <f t="shared" si="19"/>
        <v>44</v>
      </c>
      <c r="O451" s="46">
        <f t="shared" si="19"/>
        <v>96</v>
      </c>
      <c r="P451" s="46">
        <f t="shared" si="19"/>
        <v>53</v>
      </c>
      <c r="Q451" s="46">
        <f t="shared" si="19"/>
        <v>89</v>
      </c>
      <c r="R451" s="46">
        <f t="shared" si="19"/>
        <v>30</v>
      </c>
      <c r="S451" s="46">
        <f t="shared" si="19"/>
        <v>107</v>
      </c>
      <c r="T451" s="46">
        <f t="shared" si="19"/>
        <v>18</v>
      </c>
      <c r="U451" s="44">
        <f t="shared" si="19"/>
        <v>84</v>
      </c>
    </row>
    <row r="452" spans="1:21" ht="14.25" customHeight="1" x14ac:dyDescent="0.25">
      <c r="A452" s="96"/>
      <c r="B452" s="45" t="s">
        <v>92</v>
      </c>
      <c r="C452" s="46">
        <f t="shared" si="21"/>
        <v>63</v>
      </c>
      <c r="D452" s="46">
        <f t="shared" si="21"/>
        <v>23</v>
      </c>
      <c r="E452" s="46">
        <f t="shared" si="21"/>
        <v>39</v>
      </c>
      <c r="F452" s="46">
        <f t="shared" si="22"/>
        <v>19</v>
      </c>
      <c r="G452" s="46">
        <f t="shared" si="22"/>
        <v>17</v>
      </c>
      <c r="H452" s="46">
        <f t="shared" si="19"/>
        <v>15</v>
      </c>
      <c r="I452" s="46">
        <f t="shared" si="19"/>
        <v>11</v>
      </c>
      <c r="J452" s="46">
        <f t="shared" si="19"/>
        <v>9</v>
      </c>
      <c r="K452" s="46">
        <f t="shared" si="19"/>
        <v>7</v>
      </c>
      <c r="L452" s="46">
        <f t="shared" si="19"/>
        <v>4</v>
      </c>
      <c r="M452" s="46">
        <f t="shared" si="19"/>
        <v>4</v>
      </c>
      <c r="N452" s="46">
        <f t="shared" si="19"/>
        <v>1</v>
      </c>
      <c r="O452" s="46">
        <f t="shared" si="19"/>
        <v>6</v>
      </c>
      <c r="P452" s="46">
        <f t="shared" si="19"/>
        <v>2</v>
      </c>
      <c r="Q452" s="46">
        <f t="shared" si="19"/>
        <v>6</v>
      </c>
      <c r="R452" s="46">
        <f t="shared" si="19"/>
        <v>0</v>
      </c>
      <c r="S452" s="46">
        <f t="shared" si="19"/>
        <v>1</v>
      </c>
      <c r="T452" s="46">
        <f t="shared" si="19"/>
        <v>1</v>
      </c>
      <c r="U452" s="44">
        <f t="shared" si="19"/>
        <v>1</v>
      </c>
    </row>
    <row r="453" spans="1:21" ht="14.25" customHeight="1" thickBot="1" x14ac:dyDescent="0.3">
      <c r="A453" s="96"/>
      <c r="B453" s="48" t="s">
        <v>93</v>
      </c>
      <c r="C453" s="49">
        <f t="shared" si="21"/>
        <v>11</v>
      </c>
      <c r="D453" s="49">
        <f t="shared" si="21"/>
        <v>14</v>
      </c>
      <c r="E453" s="49">
        <f t="shared" si="21"/>
        <v>25</v>
      </c>
      <c r="F453" s="49">
        <f t="shared" si="22"/>
        <v>30</v>
      </c>
      <c r="G453" s="49">
        <f t="shared" si="22"/>
        <v>27</v>
      </c>
      <c r="H453" s="49">
        <f t="shared" si="19"/>
        <v>27</v>
      </c>
      <c r="I453" s="49">
        <f t="shared" si="19"/>
        <v>39</v>
      </c>
      <c r="J453" s="49">
        <f t="shared" si="19"/>
        <v>45</v>
      </c>
      <c r="K453" s="49">
        <f t="shared" si="19"/>
        <v>57</v>
      </c>
      <c r="L453" s="49">
        <f t="shared" si="19"/>
        <v>24</v>
      </c>
      <c r="M453" s="49">
        <f t="shared" si="19"/>
        <v>50</v>
      </c>
      <c r="N453" s="49">
        <f t="shared" si="19"/>
        <v>38</v>
      </c>
      <c r="O453" s="49">
        <f t="shared" si="19"/>
        <v>50</v>
      </c>
      <c r="P453" s="49">
        <f t="shared" si="19"/>
        <v>31</v>
      </c>
      <c r="Q453" s="49">
        <f t="shared" si="19"/>
        <v>47</v>
      </c>
      <c r="R453" s="49">
        <f t="shared" si="19"/>
        <v>19</v>
      </c>
      <c r="S453" s="49">
        <f t="shared" si="19"/>
        <v>59</v>
      </c>
      <c r="T453" s="49">
        <f t="shared" si="19"/>
        <v>11</v>
      </c>
      <c r="U453" s="49">
        <f t="shared" si="19"/>
        <v>25</v>
      </c>
    </row>
    <row r="454" spans="1:21" ht="14.25" hidden="1" customHeight="1" thickBot="1" x14ac:dyDescent="0.3">
      <c r="A454" s="96"/>
    </row>
    <row r="455" spans="1:21" ht="14.25" customHeight="1" thickBot="1" x14ac:dyDescent="0.3">
      <c r="A455" s="53" t="s">
        <v>52</v>
      </c>
      <c r="B455" s="53" t="s">
        <v>52</v>
      </c>
      <c r="C455" s="52" t="s">
        <v>67</v>
      </c>
      <c r="D455" s="52"/>
      <c r="E455" s="52" t="s">
        <v>68</v>
      </c>
      <c r="F455" s="37"/>
      <c r="G455" s="52" t="s">
        <v>69</v>
      </c>
      <c r="I455" s="52" t="s">
        <v>9</v>
      </c>
      <c r="K455" s="52" t="s">
        <v>10</v>
      </c>
      <c r="M455" s="52" t="s">
        <v>11</v>
      </c>
      <c r="O455" s="52" t="s">
        <v>12</v>
      </c>
      <c r="Q455" s="52" t="s">
        <v>94</v>
      </c>
      <c r="S455" s="52" t="s">
        <v>95</v>
      </c>
      <c r="U455" s="52" t="s">
        <v>96</v>
      </c>
    </row>
    <row r="456" spans="1:21" ht="14.25" customHeight="1" thickBot="1" x14ac:dyDescent="0.3">
      <c r="B456" s="54" t="s">
        <v>85</v>
      </c>
      <c r="C456" s="55" t="s">
        <v>126</v>
      </c>
      <c r="D456" s="55"/>
      <c r="E456" s="55" t="s">
        <v>106</v>
      </c>
      <c r="F456" s="119"/>
      <c r="G456" s="55" t="s">
        <v>104</v>
      </c>
      <c r="I456" s="55" t="s">
        <v>81</v>
      </c>
      <c r="K456" s="55" t="s">
        <v>4</v>
      </c>
      <c r="M456" s="55" t="s">
        <v>3</v>
      </c>
      <c r="O456" s="55" t="s">
        <v>2</v>
      </c>
      <c r="Q456" s="55" t="s">
        <v>1</v>
      </c>
      <c r="S456" s="55" t="s">
        <v>0</v>
      </c>
      <c r="U456" s="55" t="s">
        <v>13</v>
      </c>
    </row>
    <row r="457" spans="1:21" ht="14.25" customHeight="1" x14ac:dyDescent="0.25">
      <c r="B457" s="41" t="s">
        <v>87</v>
      </c>
      <c r="C457" s="42">
        <v>50</v>
      </c>
      <c r="D457" s="42"/>
      <c r="E457" s="42">
        <v>50</v>
      </c>
      <c r="F457" s="41"/>
      <c r="G457" s="42">
        <v>49</v>
      </c>
      <c r="I457" s="42">
        <v>49</v>
      </c>
      <c r="K457" s="42">
        <v>49</v>
      </c>
      <c r="M457" s="42">
        <v>50</v>
      </c>
      <c r="O457" s="42">
        <v>49</v>
      </c>
      <c r="Q457" s="42">
        <v>51</v>
      </c>
      <c r="S457" s="42">
        <v>50</v>
      </c>
      <c r="U457" s="42">
        <v>50</v>
      </c>
    </row>
    <row r="458" spans="1:21" ht="14.25" customHeight="1" x14ac:dyDescent="0.25">
      <c r="B458" s="43" t="s">
        <v>88</v>
      </c>
      <c r="C458" s="44">
        <v>37</v>
      </c>
      <c r="D458" s="44"/>
      <c r="E458" s="44">
        <v>40</v>
      </c>
      <c r="F458" s="43"/>
      <c r="G458" s="44">
        <v>39</v>
      </c>
      <c r="I458" s="44">
        <v>40</v>
      </c>
      <c r="K458" s="44">
        <v>36</v>
      </c>
      <c r="M458" s="44">
        <v>32</v>
      </c>
      <c r="O458" s="44">
        <v>33</v>
      </c>
      <c r="Q458" s="44">
        <v>26</v>
      </c>
      <c r="S458" s="44">
        <v>37</v>
      </c>
      <c r="U458" s="44">
        <v>35</v>
      </c>
    </row>
    <row r="459" spans="1:21" ht="14.25" customHeight="1" x14ac:dyDescent="0.25">
      <c r="B459" s="45" t="s">
        <v>89</v>
      </c>
      <c r="C459" s="46">
        <v>32</v>
      </c>
      <c r="D459" s="46"/>
      <c r="E459" s="46">
        <v>34</v>
      </c>
      <c r="F459" s="45"/>
      <c r="G459" s="46">
        <v>32</v>
      </c>
      <c r="I459" s="46">
        <v>36</v>
      </c>
      <c r="K459" s="46">
        <v>31</v>
      </c>
      <c r="M459" s="46">
        <v>28</v>
      </c>
      <c r="O459" s="46">
        <v>21</v>
      </c>
      <c r="Q459" s="46">
        <v>21</v>
      </c>
      <c r="S459" s="46">
        <v>19</v>
      </c>
      <c r="U459" s="46">
        <v>21</v>
      </c>
    </row>
    <row r="460" spans="1:21" ht="14.25" customHeight="1" x14ac:dyDescent="0.25">
      <c r="B460" s="45" t="s">
        <v>90</v>
      </c>
      <c r="C460" s="47">
        <v>43</v>
      </c>
      <c r="D460" s="47"/>
      <c r="E460" s="47">
        <v>45</v>
      </c>
      <c r="F460" s="45"/>
      <c r="G460" s="47">
        <v>46</v>
      </c>
      <c r="I460" s="47">
        <v>41</v>
      </c>
      <c r="K460" s="47">
        <v>42</v>
      </c>
      <c r="M460" s="47">
        <v>38</v>
      </c>
      <c r="O460" s="47">
        <v>44</v>
      </c>
      <c r="Q460" s="47">
        <v>45</v>
      </c>
      <c r="S460" s="47">
        <v>43</v>
      </c>
      <c r="U460" s="47">
        <v>42</v>
      </c>
    </row>
    <row r="461" spans="1:21" ht="14.25" customHeight="1" x14ac:dyDescent="0.25">
      <c r="B461" s="45" t="s">
        <v>91</v>
      </c>
      <c r="C461" s="46">
        <v>10</v>
      </c>
      <c r="D461" s="46"/>
      <c r="E461" s="46">
        <v>7</v>
      </c>
      <c r="F461" s="45"/>
      <c r="G461" s="46">
        <v>6</v>
      </c>
      <c r="I461" s="46">
        <v>7</v>
      </c>
      <c r="K461" s="46">
        <v>7</v>
      </c>
      <c r="M461" s="46">
        <v>11</v>
      </c>
      <c r="O461" s="46">
        <v>10</v>
      </c>
      <c r="Q461" s="46">
        <v>14</v>
      </c>
      <c r="S461" s="46">
        <v>7</v>
      </c>
      <c r="U461" s="46">
        <v>10</v>
      </c>
    </row>
    <row r="462" spans="1:21" ht="14.25" customHeight="1" x14ac:dyDescent="0.25">
      <c r="B462" s="45" t="s">
        <v>92</v>
      </c>
      <c r="C462" s="46">
        <v>3</v>
      </c>
      <c r="D462" s="46"/>
      <c r="E462" s="46">
        <v>1</v>
      </c>
      <c r="F462" s="45"/>
      <c r="G462" s="46">
        <v>2</v>
      </c>
      <c r="I462" s="46">
        <v>0</v>
      </c>
      <c r="K462" s="46">
        <v>1</v>
      </c>
      <c r="M462" s="46">
        <v>0</v>
      </c>
      <c r="O462" s="46">
        <v>1</v>
      </c>
      <c r="Q462" s="46">
        <v>0</v>
      </c>
      <c r="S462" s="46">
        <v>0</v>
      </c>
      <c r="U462" s="46">
        <v>0</v>
      </c>
    </row>
    <row r="463" spans="1:21" ht="14.25" customHeight="1" thickBot="1" x14ac:dyDescent="0.3">
      <c r="B463" s="48" t="s">
        <v>93</v>
      </c>
      <c r="C463" s="49">
        <v>0</v>
      </c>
      <c r="D463" s="49"/>
      <c r="E463" s="49">
        <v>2</v>
      </c>
      <c r="F463" s="48"/>
      <c r="G463" s="49">
        <v>2</v>
      </c>
      <c r="I463" s="49">
        <v>2</v>
      </c>
      <c r="K463" s="49">
        <v>5</v>
      </c>
      <c r="M463" s="49">
        <v>7</v>
      </c>
      <c r="O463" s="49">
        <v>5</v>
      </c>
      <c r="Q463" s="49">
        <v>11</v>
      </c>
      <c r="S463" s="49">
        <v>6</v>
      </c>
      <c r="U463" s="49">
        <v>5</v>
      </c>
    </row>
    <row r="464" spans="1:21" ht="14.25" hidden="1" customHeight="1" thickBot="1" x14ac:dyDescent="0.3"/>
    <row r="465" spans="1:21" ht="14.25" customHeight="1" thickBot="1" x14ac:dyDescent="0.3">
      <c r="A465" s="53" t="s">
        <v>53</v>
      </c>
      <c r="B465" s="53" t="s">
        <v>53</v>
      </c>
      <c r="C465" s="52" t="s">
        <v>68</v>
      </c>
      <c r="D465" s="52"/>
      <c r="E465" s="52" t="s">
        <v>69</v>
      </c>
      <c r="F465" s="37"/>
      <c r="G465" s="52" t="s">
        <v>9</v>
      </c>
      <c r="I465" s="52" t="s">
        <v>10</v>
      </c>
      <c r="K465" s="52" t="s">
        <v>11</v>
      </c>
      <c r="M465" s="52" t="s">
        <v>12</v>
      </c>
      <c r="O465" s="52" t="s">
        <v>94</v>
      </c>
      <c r="Q465" s="52" t="s">
        <v>95</v>
      </c>
      <c r="S465" s="52" t="s">
        <v>96</v>
      </c>
    </row>
    <row r="466" spans="1:21" ht="14.25" customHeight="1" thickBot="1" x14ac:dyDescent="0.3">
      <c r="B466" s="54" t="s">
        <v>85</v>
      </c>
      <c r="C466" s="55" t="s">
        <v>126</v>
      </c>
      <c r="D466" s="55"/>
      <c r="E466" s="55" t="s">
        <v>106</v>
      </c>
      <c r="F466" s="119"/>
      <c r="G466" s="55" t="s">
        <v>104</v>
      </c>
      <c r="I466" s="55" t="s">
        <v>81</v>
      </c>
      <c r="K466" s="55" t="s">
        <v>4</v>
      </c>
      <c r="M466" s="55" t="s">
        <v>3</v>
      </c>
      <c r="O466" s="55" t="s">
        <v>2</v>
      </c>
      <c r="Q466" s="55" t="s">
        <v>1</v>
      </c>
      <c r="S466" s="55" t="s">
        <v>0</v>
      </c>
    </row>
    <row r="467" spans="1:21" ht="14.25" customHeight="1" x14ac:dyDescent="0.25">
      <c r="B467" s="41" t="s">
        <v>87</v>
      </c>
      <c r="C467" s="42">
        <v>48</v>
      </c>
      <c r="D467" s="42"/>
      <c r="E467" s="42">
        <v>50</v>
      </c>
      <c r="F467" s="41"/>
      <c r="G467" s="42">
        <v>50</v>
      </c>
      <c r="I467" s="42">
        <v>50</v>
      </c>
      <c r="K467" s="42">
        <v>45</v>
      </c>
      <c r="M467" s="42">
        <v>49</v>
      </c>
      <c r="O467" s="42">
        <v>49</v>
      </c>
      <c r="Q467" s="42">
        <v>47</v>
      </c>
      <c r="S467" s="42">
        <v>48</v>
      </c>
    </row>
    <row r="468" spans="1:21" ht="14.25" customHeight="1" x14ac:dyDescent="0.25">
      <c r="B468" s="43" t="s">
        <v>88</v>
      </c>
      <c r="C468" s="44">
        <v>16</v>
      </c>
      <c r="D468" s="44"/>
      <c r="E468" s="44">
        <v>21</v>
      </c>
      <c r="F468" s="43"/>
      <c r="G468" s="44">
        <v>19</v>
      </c>
      <c r="I468" s="44">
        <v>19</v>
      </c>
      <c r="K468" s="44">
        <v>22</v>
      </c>
      <c r="M468" s="44">
        <v>18</v>
      </c>
      <c r="O468" s="44">
        <v>27</v>
      </c>
      <c r="Q468" s="44">
        <v>33</v>
      </c>
      <c r="S468" s="44">
        <v>20</v>
      </c>
    </row>
    <row r="469" spans="1:21" ht="14.25" customHeight="1" x14ac:dyDescent="0.25">
      <c r="B469" s="45" t="s">
        <v>89</v>
      </c>
      <c r="C469" s="46">
        <v>14</v>
      </c>
      <c r="D469" s="46"/>
      <c r="E469" s="46">
        <v>19</v>
      </c>
      <c r="F469" s="45"/>
      <c r="G469" s="46">
        <v>13</v>
      </c>
      <c r="I469" s="46">
        <v>16</v>
      </c>
      <c r="K469" s="46">
        <v>10</v>
      </c>
      <c r="M469" s="46">
        <v>15</v>
      </c>
      <c r="O469" s="46">
        <v>18</v>
      </c>
      <c r="Q469" s="46">
        <v>20</v>
      </c>
      <c r="S469" s="46">
        <v>16</v>
      </c>
    </row>
    <row r="470" spans="1:21" ht="14.25" customHeight="1" x14ac:dyDescent="0.25">
      <c r="B470" s="45" t="s">
        <v>90</v>
      </c>
      <c r="C470" s="47">
        <v>28</v>
      </c>
      <c r="D470" s="47"/>
      <c r="E470" s="47">
        <v>30</v>
      </c>
      <c r="F470" s="45"/>
      <c r="G470" s="47">
        <v>23</v>
      </c>
      <c r="I470" s="47">
        <v>39</v>
      </c>
      <c r="K470" s="47">
        <v>32</v>
      </c>
      <c r="M470" s="47">
        <v>33</v>
      </c>
      <c r="O470" s="47">
        <v>40</v>
      </c>
      <c r="Q470" s="47">
        <v>39</v>
      </c>
      <c r="S470" s="47">
        <v>41</v>
      </c>
    </row>
    <row r="471" spans="1:21" ht="14.25" customHeight="1" x14ac:dyDescent="0.25">
      <c r="B471" s="45" t="s">
        <v>91</v>
      </c>
      <c r="C471" s="46">
        <v>24</v>
      </c>
      <c r="D471" s="46"/>
      <c r="E471" s="46">
        <v>17</v>
      </c>
      <c r="F471" s="45"/>
      <c r="G471" s="46">
        <v>29</v>
      </c>
      <c r="I471" s="46">
        <v>20</v>
      </c>
      <c r="K471" s="46">
        <v>14</v>
      </c>
      <c r="M471" s="46">
        <v>22</v>
      </c>
      <c r="O471" s="46">
        <v>12</v>
      </c>
      <c r="Q471" s="46">
        <v>11</v>
      </c>
      <c r="S471" s="46">
        <v>13</v>
      </c>
    </row>
    <row r="472" spans="1:21" ht="14.25" customHeight="1" x14ac:dyDescent="0.25">
      <c r="B472" s="45" t="s">
        <v>92</v>
      </c>
      <c r="C472" s="46">
        <v>8</v>
      </c>
      <c r="D472" s="46"/>
      <c r="E472" s="46">
        <v>6</v>
      </c>
      <c r="F472" s="45"/>
      <c r="G472" s="46">
        <v>1</v>
      </c>
      <c r="I472" s="46">
        <v>3</v>
      </c>
      <c r="K472" s="46">
        <v>3</v>
      </c>
      <c r="M472" s="46">
        <v>0</v>
      </c>
      <c r="O472" s="46">
        <v>1</v>
      </c>
      <c r="Q472" s="46">
        <v>0</v>
      </c>
      <c r="S472" s="46">
        <v>0</v>
      </c>
    </row>
    <row r="473" spans="1:21" ht="14.25" customHeight="1" thickBot="1" x14ac:dyDescent="0.3">
      <c r="B473" s="48" t="s">
        <v>93</v>
      </c>
      <c r="C473" s="49">
        <v>0</v>
      </c>
      <c r="D473" s="49"/>
      <c r="E473" s="49">
        <v>6</v>
      </c>
      <c r="F473" s="48"/>
      <c r="G473" s="49">
        <v>1</v>
      </c>
      <c r="I473" s="49">
        <v>8</v>
      </c>
      <c r="K473" s="49">
        <v>6</v>
      </c>
      <c r="M473" s="49">
        <v>9</v>
      </c>
      <c r="O473" s="49">
        <v>9</v>
      </c>
      <c r="Q473" s="49">
        <v>3</v>
      </c>
      <c r="S473" s="49">
        <v>15</v>
      </c>
    </row>
    <row r="474" spans="1:21" ht="14.25" hidden="1" customHeight="1" thickBot="1" x14ac:dyDescent="0.3"/>
    <row r="475" spans="1:21" ht="14.25" customHeight="1" thickBot="1" x14ac:dyDescent="0.3">
      <c r="A475" s="53" t="s">
        <v>54</v>
      </c>
      <c r="B475" s="53" t="s">
        <v>54</v>
      </c>
      <c r="C475" s="52" t="s">
        <v>67</v>
      </c>
      <c r="D475" s="52"/>
      <c r="E475" s="52" t="s">
        <v>68</v>
      </c>
      <c r="F475" s="37"/>
      <c r="G475" s="52" t="s">
        <v>69</v>
      </c>
      <c r="I475" s="52" t="s">
        <v>9</v>
      </c>
      <c r="K475" s="52" t="s">
        <v>10</v>
      </c>
      <c r="M475" s="52" t="s">
        <v>11</v>
      </c>
      <c r="O475" s="52" t="s">
        <v>12</v>
      </c>
      <c r="Q475" s="52" t="s">
        <v>94</v>
      </c>
      <c r="S475" s="52" t="s">
        <v>95</v>
      </c>
      <c r="U475" s="52" t="s">
        <v>96</v>
      </c>
    </row>
    <row r="476" spans="1:21" ht="14.25" customHeight="1" thickBot="1" x14ac:dyDescent="0.3">
      <c r="B476" s="54" t="s">
        <v>85</v>
      </c>
      <c r="C476" s="55" t="s">
        <v>126</v>
      </c>
      <c r="D476" s="55"/>
      <c r="E476" s="55" t="s">
        <v>106</v>
      </c>
      <c r="F476" s="119"/>
      <c r="G476" s="55" t="s">
        <v>104</v>
      </c>
      <c r="I476" s="55" t="s">
        <v>81</v>
      </c>
      <c r="K476" s="55" t="s">
        <v>4</v>
      </c>
      <c r="M476" s="55" t="s">
        <v>3</v>
      </c>
      <c r="O476" s="55" t="s">
        <v>2</v>
      </c>
      <c r="Q476" s="55" t="s">
        <v>1</v>
      </c>
      <c r="S476" s="55" t="s">
        <v>0</v>
      </c>
      <c r="U476" s="55" t="s">
        <v>13</v>
      </c>
    </row>
    <row r="477" spans="1:21" ht="14.25" customHeight="1" x14ac:dyDescent="0.25">
      <c r="B477" s="41" t="s">
        <v>87</v>
      </c>
      <c r="C477" s="42">
        <v>42</v>
      </c>
      <c r="D477" s="42"/>
      <c r="E477" s="42">
        <v>41</v>
      </c>
      <c r="F477" s="41"/>
      <c r="G477" s="42">
        <v>41</v>
      </c>
      <c r="I477" s="42">
        <v>42</v>
      </c>
      <c r="K477" s="42">
        <v>41</v>
      </c>
      <c r="M477" s="42">
        <v>40</v>
      </c>
      <c r="O477" s="42">
        <v>41</v>
      </c>
      <c r="Q477" s="42">
        <v>40</v>
      </c>
      <c r="S477" s="42">
        <v>50</v>
      </c>
      <c r="U477" s="42">
        <v>41</v>
      </c>
    </row>
    <row r="478" spans="1:21" ht="14.25" customHeight="1" x14ac:dyDescent="0.25">
      <c r="B478" s="43" t="s">
        <v>88</v>
      </c>
      <c r="C478" s="44">
        <v>21</v>
      </c>
      <c r="D478" s="44"/>
      <c r="E478" s="44">
        <v>24</v>
      </c>
      <c r="F478" s="43"/>
      <c r="G478" s="44">
        <v>23</v>
      </c>
      <c r="I478" s="44">
        <v>20</v>
      </c>
      <c r="K478" s="44">
        <v>24</v>
      </c>
      <c r="M478" s="44">
        <v>20</v>
      </c>
      <c r="O478" s="44">
        <v>20</v>
      </c>
      <c r="Q478" s="44">
        <v>28</v>
      </c>
      <c r="S478" s="44">
        <v>30</v>
      </c>
      <c r="U478" s="44">
        <v>31</v>
      </c>
    </row>
    <row r="479" spans="1:21" ht="14.25" customHeight="1" x14ac:dyDescent="0.25">
      <c r="B479" s="45" t="s">
        <v>89</v>
      </c>
      <c r="C479" s="46">
        <v>14</v>
      </c>
      <c r="D479" s="46"/>
      <c r="E479" s="46">
        <v>18</v>
      </c>
      <c r="F479" s="45"/>
      <c r="G479" s="46">
        <v>21</v>
      </c>
      <c r="I479" s="46">
        <v>14</v>
      </c>
      <c r="K479" s="46">
        <v>14</v>
      </c>
      <c r="M479" s="46">
        <v>15</v>
      </c>
      <c r="O479" s="46">
        <v>16</v>
      </c>
      <c r="Q479" s="46">
        <v>16</v>
      </c>
      <c r="S479" s="46">
        <v>18</v>
      </c>
      <c r="U479" s="46">
        <v>23</v>
      </c>
    </row>
    <row r="480" spans="1:21" ht="14.25" customHeight="1" x14ac:dyDescent="0.25">
      <c r="B480" s="45" t="s">
        <v>90</v>
      </c>
      <c r="C480" s="47">
        <v>33</v>
      </c>
      <c r="D480" s="47"/>
      <c r="E480" s="47">
        <v>34</v>
      </c>
      <c r="F480" s="45"/>
      <c r="G480" s="47">
        <v>36</v>
      </c>
      <c r="I480" s="47">
        <v>31</v>
      </c>
      <c r="K480" s="47">
        <v>34</v>
      </c>
      <c r="M480" s="47">
        <v>33</v>
      </c>
      <c r="O480" s="47">
        <v>34</v>
      </c>
      <c r="Q480" s="47">
        <v>35</v>
      </c>
      <c r="S480" s="47">
        <v>39</v>
      </c>
      <c r="U480" s="47">
        <v>35</v>
      </c>
    </row>
    <row r="481" spans="1:21" ht="14.25" customHeight="1" x14ac:dyDescent="0.25">
      <c r="B481" s="45" t="s">
        <v>91</v>
      </c>
      <c r="C481" s="46">
        <v>7</v>
      </c>
      <c r="D481" s="46"/>
      <c r="E481" s="46">
        <v>14</v>
      </c>
      <c r="F481" s="45"/>
      <c r="G481" s="46">
        <v>13</v>
      </c>
      <c r="I481" s="46">
        <v>19</v>
      </c>
      <c r="K481" s="46">
        <v>7</v>
      </c>
      <c r="M481" s="46">
        <v>9</v>
      </c>
      <c r="O481" s="46">
        <v>9</v>
      </c>
      <c r="Q481" s="46">
        <v>6</v>
      </c>
      <c r="S481" s="46">
        <v>14</v>
      </c>
      <c r="U481" s="46">
        <v>6</v>
      </c>
    </row>
    <row r="482" spans="1:21" ht="14.25" customHeight="1" x14ac:dyDescent="0.25">
      <c r="B482" s="45" t="s">
        <v>92</v>
      </c>
      <c r="C482" s="46">
        <v>12</v>
      </c>
      <c r="D482" s="46"/>
      <c r="E482" s="46">
        <v>2</v>
      </c>
      <c r="F482" s="45"/>
      <c r="G482" s="46">
        <v>1</v>
      </c>
      <c r="I482" s="46">
        <v>1</v>
      </c>
      <c r="K482" s="46">
        <v>0</v>
      </c>
      <c r="M482" s="46">
        <v>1</v>
      </c>
      <c r="O482" s="46">
        <v>0</v>
      </c>
      <c r="Q482" s="46">
        <v>0</v>
      </c>
      <c r="S482" s="46">
        <v>0</v>
      </c>
      <c r="U482" s="46">
        <v>0</v>
      </c>
    </row>
    <row r="483" spans="1:21" ht="14.25" customHeight="1" thickBot="1" x14ac:dyDescent="0.3">
      <c r="B483" s="48" t="s">
        <v>93</v>
      </c>
      <c r="C483" s="49">
        <v>2</v>
      </c>
      <c r="D483" s="49"/>
      <c r="E483" s="49">
        <v>1</v>
      </c>
      <c r="F483" s="48"/>
      <c r="G483" s="49">
        <v>4</v>
      </c>
      <c r="I483" s="49">
        <v>2</v>
      </c>
      <c r="K483" s="49">
        <v>10</v>
      </c>
      <c r="M483" s="49">
        <v>10</v>
      </c>
      <c r="O483" s="49">
        <v>12</v>
      </c>
      <c r="Q483" s="49">
        <v>6</v>
      </c>
      <c r="S483" s="49">
        <v>6</v>
      </c>
      <c r="U483" s="49">
        <v>4</v>
      </c>
    </row>
    <row r="484" spans="1:21" ht="14.25" hidden="1" customHeight="1" thickBot="1" x14ac:dyDescent="0.3"/>
    <row r="485" spans="1:21" ht="14.25" customHeight="1" thickBot="1" x14ac:dyDescent="0.3">
      <c r="A485" s="53" t="s">
        <v>55</v>
      </c>
      <c r="B485" s="53" t="s">
        <v>55</v>
      </c>
      <c r="C485" s="52" t="s">
        <v>68</v>
      </c>
      <c r="D485" s="52"/>
      <c r="E485" s="52" t="s">
        <v>69</v>
      </c>
      <c r="F485" s="37"/>
      <c r="G485" s="52" t="s">
        <v>9</v>
      </c>
      <c r="I485" s="52" t="s">
        <v>10</v>
      </c>
      <c r="K485" s="52" t="s">
        <v>11</v>
      </c>
      <c r="M485" s="52" t="s">
        <v>12</v>
      </c>
      <c r="O485" s="52" t="s">
        <v>94</v>
      </c>
      <c r="Q485" s="52" t="s">
        <v>95</v>
      </c>
      <c r="S485" s="52" t="s">
        <v>96</v>
      </c>
    </row>
    <row r="486" spans="1:21" ht="14.25" customHeight="1" thickBot="1" x14ac:dyDescent="0.3">
      <c r="B486" s="54" t="s">
        <v>85</v>
      </c>
      <c r="C486" s="55" t="s">
        <v>126</v>
      </c>
      <c r="D486" s="55"/>
      <c r="E486" s="55" t="s">
        <v>106</v>
      </c>
      <c r="F486" s="119"/>
      <c r="G486" s="55" t="s">
        <v>104</v>
      </c>
      <c r="I486" s="55" t="s">
        <v>81</v>
      </c>
      <c r="K486" s="55" t="s">
        <v>4</v>
      </c>
      <c r="M486" s="55" t="s">
        <v>3</v>
      </c>
      <c r="O486" s="55" t="s">
        <v>2</v>
      </c>
      <c r="Q486" s="55" t="s">
        <v>1</v>
      </c>
      <c r="S486" s="55" t="s">
        <v>0</v>
      </c>
    </row>
    <row r="487" spans="1:21" ht="14.25" customHeight="1" x14ac:dyDescent="0.25">
      <c r="B487" s="41" t="s">
        <v>87</v>
      </c>
      <c r="C487" s="42">
        <v>41</v>
      </c>
      <c r="D487" s="42"/>
      <c r="E487" s="42">
        <v>40</v>
      </c>
      <c r="F487" s="41"/>
      <c r="G487" s="42">
        <v>40</v>
      </c>
      <c r="I487" s="42">
        <v>40</v>
      </c>
      <c r="K487" s="42">
        <v>41</v>
      </c>
      <c r="M487" s="42">
        <v>40</v>
      </c>
      <c r="O487" s="42">
        <v>40</v>
      </c>
      <c r="Q487" s="42">
        <v>49</v>
      </c>
      <c r="S487" s="42">
        <v>49</v>
      </c>
    </row>
    <row r="488" spans="1:21" ht="14.25" customHeight="1" x14ac:dyDescent="0.25">
      <c r="B488" s="43" t="s">
        <v>88</v>
      </c>
      <c r="C488" s="44">
        <v>25</v>
      </c>
      <c r="D488" s="44"/>
      <c r="E488" s="44">
        <v>22</v>
      </c>
      <c r="F488" s="43"/>
      <c r="G488" s="44">
        <v>25</v>
      </c>
      <c r="I488" s="44">
        <v>27</v>
      </c>
      <c r="K488" s="44">
        <v>32</v>
      </c>
      <c r="M488" s="44">
        <v>26</v>
      </c>
      <c r="O488" s="44">
        <v>26</v>
      </c>
      <c r="Q488" s="44">
        <v>29</v>
      </c>
      <c r="S488" s="44">
        <v>34</v>
      </c>
    </row>
    <row r="489" spans="1:21" ht="14.25" customHeight="1" x14ac:dyDescent="0.25">
      <c r="B489" s="45" t="s">
        <v>89</v>
      </c>
      <c r="C489" s="46">
        <v>23</v>
      </c>
      <c r="D489" s="46"/>
      <c r="E489" s="46">
        <v>14</v>
      </c>
      <c r="F489" s="45"/>
      <c r="G489" s="46">
        <v>20</v>
      </c>
      <c r="I489" s="46">
        <v>22</v>
      </c>
      <c r="K489" s="46">
        <v>21</v>
      </c>
      <c r="M489" s="46">
        <v>22</v>
      </c>
      <c r="O489" s="46">
        <v>21</v>
      </c>
      <c r="Q489" s="46">
        <v>16</v>
      </c>
      <c r="S489" s="46">
        <v>14</v>
      </c>
    </row>
    <row r="490" spans="1:21" ht="14.25" customHeight="1" x14ac:dyDescent="0.25">
      <c r="B490" s="45" t="s">
        <v>90</v>
      </c>
      <c r="C490" s="47">
        <v>29</v>
      </c>
      <c r="D490" s="47"/>
      <c r="E490" s="47">
        <v>30</v>
      </c>
      <c r="F490" s="45"/>
      <c r="G490" s="47">
        <v>36</v>
      </c>
      <c r="I490" s="47">
        <v>36</v>
      </c>
      <c r="K490" s="47">
        <v>36</v>
      </c>
      <c r="M490" s="47">
        <v>36</v>
      </c>
      <c r="O490" s="47">
        <v>37</v>
      </c>
      <c r="Q490" s="47">
        <v>46</v>
      </c>
      <c r="S490" s="47">
        <v>43</v>
      </c>
    </row>
    <row r="491" spans="1:21" ht="14.25" customHeight="1" x14ac:dyDescent="0.25">
      <c r="B491" s="45" t="s">
        <v>91</v>
      </c>
      <c r="C491" s="46">
        <v>12</v>
      </c>
      <c r="D491" s="46"/>
      <c r="E491" s="46">
        <v>16</v>
      </c>
      <c r="F491" s="45"/>
      <c r="G491" s="46">
        <v>9</v>
      </c>
      <c r="I491" s="46">
        <v>7</v>
      </c>
      <c r="K491" s="46">
        <v>2</v>
      </c>
      <c r="M491" s="46">
        <v>7</v>
      </c>
      <c r="O491" s="46">
        <v>7</v>
      </c>
      <c r="Q491" s="46">
        <v>13</v>
      </c>
      <c r="S491" s="46">
        <v>7</v>
      </c>
    </row>
    <row r="492" spans="1:21" ht="14.25" customHeight="1" x14ac:dyDescent="0.25">
      <c r="B492" s="45" t="s">
        <v>92</v>
      </c>
      <c r="C492" s="46">
        <v>4</v>
      </c>
      <c r="D492" s="46"/>
      <c r="E492" s="46">
        <v>2</v>
      </c>
      <c r="F492" s="45"/>
      <c r="G492" s="46">
        <v>1</v>
      </c>
      <c r="I492" s="46">
        <v>1</v>
      </c>
      <c r="K492" s="46">
        <v>3</v>
      </c>
      <c r="M492" s="46">
        <v>0</v>
      </c>
      <c r="O492" s="46">
        <v>2</v>
      </c>
      <c r="Q492" s="46">
        <v>0</v>
      </c>
      <c r="S492" s="46">
        <v>0</v>
      </c>
    </row>
    <row r="493" spans="1:21" ht="14.25" customHeight="1" thickBot="1" x14ac:dyDescent="0.3">
      <c r="B493" s="48" t="s">
        <v>93</v>
      </c>
      <c r="C493" s="49">
        <v>0</v>
      </c>
      <c r="D493" s="49"/>
      <c r="E493" s="49">
        <v>0</v>
      </c>
      <c r="F493" s="48"/>
      <c r="G493" s="49">
        <v>5</v>
      </c>
      <c r="I493" s="49">
        <v>5</v>
      </c>
      <c r="K493" s="49">
        <v>4</v>
      </c>
      <c r="M493" s="49">
        <v>7</v>
      </c>
      <c r="O493" s="49">
        <v>5</v>
      </c>
      <c r="Q493" s="49">
        <v>7</v>
      </c>
      <c r="S493" s="49">
        <v>8</v>
      </c>
    </row>
    <row r="494" spans="1:21" ht="14.25" hidden="1" customHeight="1" thickBot="1" x14ac:dyDescent="0.3"/>
    <row r="495" spans="1:21" ht="14.25" customHeight="1" thickBot="1" x14ac:dyDescent="0.3">
      <c r="A495" s="53" t="s">
        <v>56</v>
      </c>
      <c r="B495" s="53" t="s">
        <v>56</v>
      </c>
      <c r="C495" s="51" t="s">
        <v>68</v>
      </c>
      <c r="D495" s="51" t="s">
        <v>3</v>
      </c>
      <c r="E495" s="51" t="s">
        <v>69</v>
      </c>
      <c r="F495" s="51" t="s">
        <v>2</v>
      </c>
      <c r="G495" s="51" t="s">
        <v>9</v>
      </c>
      <c r="H495" s="51" t="s">
        <v>1</v>
      </c>
      <c r="I495" s="51" t="s">
        <v>10</v>
      </c>
      <c r="J495" s="52" t="s">
        <v>0</v>
      </c>
      <c r="K495" s="52" t="s">
        <v>11</v>
      </c>
      <c r="L495" s="52" t="s">
        <v>13</v>
      </c>
      <c r="M495" s="52" t="s">
        <v>12</v>
      </c>
      <c r="N495" s="52" t="s">
        <v>66</v>
      </c>
      <c r="O495" s="52" t="s">
        <v>94</v>
      </c>
      <c r="P495" s="52" t="s">
        <v>97</v>
      </c>
      <c r="Q495" s="52" t="s">
        <v>95</v>
      </c>
      <c r="R495" s="52" t="s">
        <v>98</v>
      </c>
      <c r="S495" s="52" t="s">
        <v>96</v>
      </c>
    </row>
    <row r="496" spans="1:21" ht="14.25" customHeight="1" thickBot="1" x14ac:dyDescent="0.3">
      <c r="B496" s="70" t="s">
        <v>85</v>
      </c>
      <c r="C496" s="55" t="s">
        <v>126</v>
      </c>
      <c r="D496" s="55" t="s">
        <v>108</v>
      </c>
      <c r="E496" s="55" t="s">
        <v>106</v>
      </c>
      <c r="F496" s="55" t="s">
        <v>103</v>
      </c>
      <c r="G496" s="55" t="s">
        <v>104</v>
      </c>
      <c r="H496" s="55" t="s">
        <v>86</v>
      </c>
      <c r="I496" s="55" t="s">
        <v>81</v>
      </c>
      <c r="J496" s="55" t="s">
        <v>67</v>
      </c>
      <c r="K496" s="55" t="s">
        <v>4</v>
      </c>
      <c r="L496" s="55" t="s">
        <v>68</v>
      </c>
      <c r="M496" s="55" t="s">
        <v>3</v>
      </c>
      <c r="N496" s="55" t="s">
        <v>69</v>
      </c>
      <c r="O496" s="55" t="s">
        <v>2</v>
      </c>
      <c r="P496" s="55" t="s">
        <v>9</v>
      </c>
      <c r="Q496" s="55" t="s">
        <v>1</v>
      </c>
      <c r="R496" s="55" t="s">
        <v>10</v>
      </c>
      <c r="S496" s="55" t="s">
        <v>0</v>
      </c>
    </row>
    <row r="497" spans="1:21" ht="14.25" customHeight="1" x14ac:dyDescent="0.25">
      <c r="B497" s="71" t="s">
        <v>87</v>
      </c>
      <c r="C497" s="42">
        <v>51</v>
      </c>
      <c r="D497" s="42">
        <v>103</v>
      </c>
      <c r="E497" s="42">
        <v>50</v>
      </c>
      <c r="F497" s="42">
        <v>102</v>
      </c>
      <c r="G497" s="42">
        <v>51</v>
      </c>
      <c r="H497" s="42">
        <v>100</v>
      </c>
      <c r="I497" s="42">
        <v>51</v>
      </c>
      <c r="J497" s="42">
        <v>100</v>
      </c>
      <c r="K497" s="42">
        <v>51</v>
      </c>
      <c r="L497" s="42">
        <v>50</v>
      </c>
      <c r="M497" s="42">
        <v>50</v>
      </c>
      <c r="N497" s="42">
        <v>49</v>
      </c>
      <c r="O497" s="42">
        <v>51</v>
      </c>
      <c r="P497" s="42">
        <v>48</v>
      </c>
      <c r="Q497" s="42">
        <v>52</v>
      </c>
      <c r="R497" s="42">
        <v>47</v>
      </c>
      <c r="S497" s="42">
        <v>51</v>
      </c>
    </row>
    <row r="498" spans="1:21" ht="14.25" customHeight="1" x14ac:dyDescent="0.25">
      <c r="B498" s="72" t="s">
        <v>88</v>
      </c>
      <c r="C498" s="44">
        <v>36</v>
      </c>
      <c r="D498" s="44">
        <v>72</v>
      </c>
      <c r="E498" s="44">
        <v>44</v>
      </c>
      <c r="F498" s="44">
        <v>66</v>
      </c>
      <c r="G498" s="44">
        <v>45</v>
      </c>
      <c r="H498" s="44">
        <v>60</v>
      </c>
      <c r="I498" s="44">
        <v>40</v>
      </c>
      <c r="J498" s="44">
        <v>65</v>
      </c>
      <c r="K498" s="44">
        <v>37</v>
      </c>
      <c r="L498" s="44">
        <v>35</v>
      </c>
      <c r="M498" s="44">
        <v>40</v>
      </c>
      <c r="N498" s="44">
        <v>17</v>
      </c>
      <c r="O498" s="44">
        <v>34</v>
      </c>
      <c r="P498" s="44">
        <v>32</v>
      </c>
      <c r="Q498" s="44">
        <v>40</v>
      </c>
      <c r="R498" s="44">
        <v>39</v>
      </c>
      <c r="S498" s="44">
        <v>36</v>
      </c>
    </row>
    <row r="499" spans="1:21" ht="14.25" customHeight="1" x14ac:dyDescent="0.25">
      <c r="B499" s="73" t="s">
        <v>89</v>
      </c>
      <c r="C499" s="44">
        <v>34</v>
      </c>
      <c r="D499" s="44">
        <v>63</v>
      </c>
      <c r="E499" s="44">
        <v>44</v>
      </c>
      <c r="F499" s="44">
        <v>52</v>
      </c>
      <c r="G499" s="44">
        <v>43</v>
      </c>
      <c r="H499" s="44">
        <v>50</v>
      </c>
      <c r="I499" s="44">
        <v>37</v>
      </c>
      <c r="J499" s="46">
        <v>55</v>
      </c>
      <c r="K499" s="46">
        <v>36</v>
      </c>
      <c r="L499" s="46">
        <v>32</v>
      </c>
      <c r="M499" s="46">
        <v>38</v>
      </c>
      <c r="N499" s="46">
        <v>16</v>
      </c>
      <c r="O499" s="46">
        <v>32</v>
      </c>
      <c r="P499" s="46">
        <v>24</v>
      </c>
      <c r="Q499" s="46">
        <v>34</v>
      </c>
      <c r="R499" s="46">
        <v>24</v>
      </c>
      <c r="S499" s="46">
        <v>30</v>
      </c>
    </row>
    <row r="500" spans="1:21" ht="14.25" customHeight="1" x14ac:dyDescent="0.25">
      <c r="B500" s="73" t="s">
        <v>90</v>
      </c>
      <c r="C500" s="44">
        <v>47</v>
      </c>
      <c r="D500" s="44">
        <v>93</v>
      </c>
      <c r="E500" s="44">
        <v>50</v>
      </c>
      <c r="F500" s="44">
        <v>94</v>
      </c>
      <c r="G500" s="44">
        <v>47</v>
      </c>
      <c r="H500" s="44">
        <v>85</v>
      </c>
      <c r="I500" s="44">
        <v>45</v>
      </c>
      <c r="J500" s="47">
        <v>89</v>
      </c>
      <c r="K500" s="47">
        <v>44</v>
      </c>
      <c r="L500" s="47">
        <v>45</v>
      </c>
      <c r="M500" s="47">
        <v>47</v>
      </c>
      <c r="N500" s="47">
        <v>41</v>
      </c>
      <c r="O500" s="47">
        <v>46</v>
      </c>
      <c r="P500" s="47">
        <v>41</v>
      </c>
      <c r="Q500" s="47">
        <v>49</v>
      </c>
      <c r="R500" s="47">
        <v>44</v>
      </c>
      <c r="S500" s="47">
        <v>45</v>
      </c>
    </row>
    <row r="501" spans="1:21" ht="14.25" customHeight="1" x14ac:dyDescent="0.25">
      <c r="B501" s="73" t="s">
        <v>91</v>
      </c>
      <c r="C501" s="44">
        <v>10</v>
      </c>
      <c r="D501" s="44">
        <v>16</v>
      </c>
      <c r="E501" s="44">
        <v>5</v>
      </c>
      <c r="F501" s="44">
        <v>14</v>
      </c>
      <c r="G501" s="44">
        <v>4</v>
      </c>
      <c r="H501" s="44">
        <v>21</v>
      </c>
      <c r="I501" s="44">
        <v>6</v>
      </c>
      <c r="J501" s="46">
        <v>15</v>
      </c>
      <c r="K501" s="46">
        <v>7</v>
      </c>
      <c r="L501" s="46">
        <v>8</v>
      </c>
      <c r="M501" s="46">
        <v>5</v>
      </c>
      <c r="N501" s="46">
        <v>12</v>
      </c>
      <c r="O501" s="46">
        <v>9</v>
      </c>
      <c r="P501" s="46">
        <v>11</v>
      </c>
      <c r="Q501" s="46">
        <v>6</v>
      </c>
      <c r="R501" s="46">
        <v>3</v>
      </c>
      <c r="S501" s="46">
        <v>5</v>
      </c>
    </row>
    <row r="502" spans="1:21" ht="14.25" customHeight="1" x14ac:dyDescent="0.25">
      <c r="B502" s="73" t="s">
        <v>92</v>
      </c>
      <c r="C502" s="44">
        <v>2</v>
      </c>
      <c r="D502" s="44">
        <v>6</v>
      </c>
      <c r="E502" s="44">
        <v>0</v>
      </c>
      <c r="F502" s="44">
        <v>7</v>
      </c>
      <c r="G502" s="44">
        <v>1</v>
      </c>
      <c r="H502" s="44">
        <v>6</v>
      </c>
      <c r="I502" s="44">
        <v>2</v>
      </c>
      <c r="J502" s="46">
        <v>6</v>
      </c>
      <c r="K502" s="46">
        <v>0</v>
      </c>
      <c r="L502" s="46">
        <v>1</v>
      </c>
      <c r="M502" s="46">
        <v>0</v>
      </c>
      <c r="N502" s="46">
        <v>1</v>
      </c>
      <c r="O502" s="46">
        <v>0</v>
      </c>
      <c r="P502" s="46">
        <v>1</v>
      </c>
      <c r="Q502" s="46">
        <v>0</v>
      </c>
      <c r="R502" s="46">
        <v>0</v>
      </c>
      <c r="S502" s="46">
        <v>0</v>
      </c>
    </row>
    <row r="503" spans="1:21" ht="14.25" customHeight="1" thickBot="1" x14ac:dyDescent="0.3">
      <c r="B503" s="74" t="s">
        <v>93</v>
      </c>
      <c r="C503" s="78">
        <v>3</v>
      </c>
      <c r="D503" s="78">
        <v>9</v>
      </c>
      <c r="E503" s="78">
        <v>1</v>
      </c>
      <c r="F503" s="78">
        <v>15</v>
      </c>
      <c r="G503" s="78">
        <v>1</v>
      </c>
      <c r="H503" s="78">
        <v>13</v>
      </c>
      <c r="I503" s="78">
        <v>3</v>
      </c>
      <c r="J503" s="49">
        <v>14</v>
      </c>
      <c r="K503" s="49">
        <v>7</v>
      </c>
      <c r="L503" s="49">
        <v>6</v>
      </c>
      <c r="M503" s="49">
        <v>5</v>
      </c>
      <c r="N503" s="49">
        <v>19</v>
      </c>
      <c r="O503" s="49">
        <v>8</v>
      </c>
      <c r="P503" s="49">
        <v>4</v>
      </c>
      <c r="Q503" s="49">
        <v>6</v>
      </c>
      <c r="R503" s="49">
        <v>5</v>
      </c>
      <c r="S503" s="49">
        <v>10</v>
      </c>
    </row>
    <row r="504" spans="1:21" ht="14.25" hidden="1" customHeight="1" thickBot="1" x14ac:dyDescent="0.3"/>
    <row r="505" spans="1:21" ht="14.25" customHeight="1" thickBot="1" x14ac:dyDescent="0.3">
      <c r="A505" s="53" t="s">
        <v>107</v>
      </c>
      <c r="B505" s="53" t="s">
        <v>107</v>
      </c>
      <c r="C505" s="51" t="s">
        <v>68</v>
      </c>
      <c r="D505" s="51"/>
      <c r="E505" s="51" t="s">
        <v>69</v>
      </c>
      <c r="F505" s="51"/>
      <c r="G505" s="51"/>
      <c r="I505" s="51"/>
      <c r="K505" s="52"/>
      <c r="M505" s="52"/>
      <c r="O505" s="52"/>
      <c r="Q505" s="52"/>
      <c r="S505" s="52"/>
      <c r="U505" s="52"/>
    </row>
    <row r="506" spans="1:21" ht="14.25" customHeight="1" thickBot="1" x14ac:dyDescent="0.3">
      <c r="B506" s="54" t="s">
        <v>85</v>
      </c>
      <c r="C506" s="55" t="s">
        <v>126</v>
      </c>
      <c r="D506" s="55"/>
      <c r="E506" s="55" t="s">
        <v>106</v>
      </c>
      <c r="F506" s="55"/>
      <c r="G506" s="55"/>
      <c r="I506" s="55"/>
      <c r="K506" s="55"/>
      <c r="M506" s="55"/>
      <c r="O506" s="55"/>
      <c r="Q506" s="55"/>
      <c r="S506" s="55"/>
      <c r="U506" s="55"/>
    </row>
    <row r="507" spans="1:21" ht="14.25" customHeight="1" x14ac:dyDescent="0.25">
      <c r="B507" s="41" t="s">
        <v>87</v>
      </c>
      <c r="C507" s="42">
        <v>33</v>
      </c>
      <c r="D507" s="42"/>
      <c r="E507" s="42">
        <v>45</v>
      </c>
      <c r="F507" s="42"/>
      <c r="G507" s="42"/>
      <c r="I507" s="42"/>
      <c r="K507" s="42"/>
      <c r="M507" s="42"/>
      <c r="O507" s="42"/>
      <c r="Q507" s="42"/>
      <c r="S507" s="42"/>
      <c r="U507" s="42"/>
    </row>
    <row r="508" spans="1:21" ht="14.25" customHeight="1" x14ac:dyDescent="0.25">
      <c r="B508" s="43" t="s">
        <v>88</v>
      </c>
      <c r="C508" s="44">
        <v>7</v>
      </c>
      <c r="D508" s="44"/>
      <c r="E508" s="44">
        <v>9</v>
      </c>
      <c r="F508" s="44"/>
      <c r="G508" s="44"/>
      <c r="I508" s="44"/>
      <c r="K508" s="44"/>
      <c r="M508" s="44"/>
      <c r="O508" s="44"/>
      <c r="Q508" s="44"/>
      <c r="S508" s="44"/>
      <c r="U508" s="44"/>
    </row>
    <row r="509" spans="1:21" ht="14.25" customHeight="1" x14ac:dyDescent="0.25">
      <c r="B509" s="45" t="s">
        <v>89</v>
      </c>
      <c r="C509" s="44">
        <v>5</v>
      </c>
      <c r="D509" s="44"/>
      <c r="E509" s="44">
        <v>7</v>
      </c>
      <c r="F509" s="44"/>
      <c r="G509" s="44"/>
      <c r="I509" s="44"/>
      <c r="K509" s="46"/>
      <c r="M509" s="46"/>
      <c r="O509" s="46"/>
      <c r="Q509" s="46"/>
      <c r="S509" s="46"/>
      <c r="U509" s="46"/>
    </row>
    <row r="510" spans="1:21" ht="14.25" customHeight="1" x14ac:dyDescent="0.25">
      <c r="B510" s="45" t="s">
        <v>90</v>
      </c>
      <c r="C510" s="44">
        <v>9</v>
      </c>
      <c r="D510" s="44"/>
      <c r="E510" s="44">
        <v>19</v>
      </c>
      <c r="F510" s="44"/>
      <c r="G510" s="44"/>
      <c r="I510" s="44"/>
      <c r="K510" s="47"/>
      <c r="M510" s="47"/>
      <c r="O510" s="47"/>
      <c r="Q510" s="47"/>
      <c r="S510" s="47"/>
      <c r="U510" s="47"/>
    </row>
    <row r="511" spans="1:21" ht="14.25" customHeight="1" x14ac:dyDescent="0.25">
      <c r="B511" s="45" t="s">
        <v>91</v>
      </c>
      <c r="C511" s="44">
        <v>19</v>
      </c>
      <c r="D511" s="44"/>
      <c r="E511" s="44">
        <v>30</v>
      </c>
      <c r="F511" s="44"/>
      <c r="G511" s="44"/>
      <c r="I511" s="44"/>
      <c r="K511" s="46"/>
      <c r="M511" s="46"/>
      <c r="O511" s="46"/>
      <c r="Q511" s="46"/>
      <c r="S511" s="46"/>
      <c r="U511" s="46"/>
    </row>
    <row r="512" spans="1:21" ht="14.25" customHeight="1" x14ac:dyDescent="0.25">
      <c r="B512" s="45" t="s">
        <v>92</v>
      </c>
      <c r="C512" s="44">
        <v>7</v>
      </c>
      <c r="D512" s="44"/>
      <c r="E512" s="44">
        <v>3</v>
      </c>
      <c r="F512" s="44"/>
      <c r="G512" s="44"/>
      <c r="I512" s="44"/>
      <c r="K512" s="46"/>
      <c r="M512" s="46"/>
      <c r="O512" s="46"/>
      <c r="Q512" s="46"/>
      <c r="S512" s="46"/>
      <c r="U512" s="46"/>
    </row>
    <row r="513" spans="1:21" ht="14.25" customHeight="1" thickBot="1" x14ac:dyDescent="0.3">
      <c r="B513" s="48" t="s">
        <v>93</v>
      </c>
      <c r="C513" s="49">
        <v>0</v>
      </c>
      <c r="D513" s="49"/>
      <c r="E513" s="49">
        <v>3</v>
      </c>
      <c r="F513" s="49"/>
      <c r="G513" s="49"/>
      <c r="I513" s="49"/>
      <c r="K513" s="49"/>
      <c r="M513" s="49"/>
      <c r="O513" s="49"/>
      <c r="Q513" s="49"/>
      <c r="S513" s="49"/>
      <c r="U513" s="49"/>
    </row>
    <row r="514" spans="1:21" ht="14.25" hidden="1" customHeight="1" thickBot="1" x14ac:dyDescent="0.3"/>
    <row r="515" spans="1:21" ht="14.25" customHeight="1" thickBot="1" x14ac:dyDescent="0.3">
      <c r="A515" s="53" t="s">
        <v>57</v>
      </c>
      <c r="B515" s="53" t="s">
        <v>57</v>
      </c>
      <c r="C515" s="51" t="s">
        <v>67</v>
      </c>
      <c r="D515" s="51"/>
      <c r="E515" s="51" t="s">
        <v>68</v>
      </c>
      <c r="F515" s="51"/>
      <c r="G515" s="51" t="s">
        <v>69</v>
      </c>
      <c r="I515" s="51" t="s">
        <v>9</v>
      </c>
      <c r="K515" s="52" t="s">
        <v>10</v>
      </c>
      <c r="M515" s="52" t="s">
        <v>11</v>
      </c>
      <c r="O515" s="52" t="s">
        <v>12</v>
      </c>
      <c r="Q515" s="52" t="s">
        <v>94</v>
      </c>
      <c r="S515" s="52" t="s">
        <v>95</v>
      </c>
      <c r="U515" s="52" t="s">
        <v>96</v>
      </c>
    </row>
    <row r="516" spans="1:21" ht="14.25" customHeight="1" thickBot="1" x14ac:dyDescent="0.3">
      <c r="B516" s="54" t="s">
        <v>85</v>
      </c>
      <c r="C516" s="55" t="s">
        <v>126</v>
      </c>
      <c r="D516" s="55"/>
      <c r="E516" s="55" t="s">
        <v>106</v>
      </c>
      <c r="F516" s="55"/>
      <c r="G516" s="55" t="s">
        <v>104</v>
      </c>
      <c r="I516" s="55" t="s">
        <v>81</v>
      </c>
      <c r="K516" s="55" t="s">
        <v>4</v>
      </c>
      <c r="M516" s="55" t="s">
        <v>3</v>
      </c>
      <c r="O516" s="55" t="s">
        <v>2</v>
      </c>
      <c r="Q516" s="55" t="s">
        <v>1</v>
      </c>
      <c r="S516" s="55" t="s">
        <v>0</v>
      </c>
      <c r="U516" s="55" t="s">
        <v>13</v>
      </c>
    </row>
    <row r="517" spans="1:21" ht="14.25" customHeight="1" x14ac:dyDescent="0.25">
      <c r="B517" s="41" t="s">
        <v>87</v>
      </c>
      <c r="C517" s="42">
        <v>53</v>
      </c>
      <c r="D517" s="42"/>
      <c r="E517" s="42">
        <v>51</v>
      </c>
      <c r="F517" s="42"/>
      <c r="G517" s="42">
        <v>46</v>
      </c>
      <c r="I517" s="42">
        <v>48</v>
      </c>
      <c r="K517" s="42">
        <v>41</v>
      </c>
      <c r="M517" s="42">
        <v>47</v>
      </c>
      <c r="O517" s="42">
        <v>34</v>
      </c>
      <c r="Q517" s="42">
        <v>35</v>
      </c>
      <c r="S517" s="42">
        <v>44</v>
      </c>
      <c r="U517" s="42">
        <v>16</v>
      </c>
    </row>
    <row r="518" spans="1:21" ht="14.25" customHeight="1" x14ac:dyDescent="0.25">
      <c r="B518" s="43" t="s">
        <v>88</v>
      </c>
      <c r="C518" s="44">
        <v>33</v>
      </c>
      <c r="D518" s="44"/>
      <c r="E518" s="44">
        <v>17</v>
      </c>
      <c r="F518" s="44"/>
      <c r="G518" s="44">
        <v>21</v>
      </c>
      <c r="I518" s="44">
        <v>29</v>
      </c>
      <c r="K518" s="44">
        <v>31</v>
      </c>
      <c r="M518" s="44">
        <v>32</v>
      </c>
      <c r="O518" s="44">
        <v>18</v>
      </c>
      <c r="Q518" s="44">
        <v>17</v>
      </c>
      <c r="S518" s="44">
        <v>27</v>
      </c>
      <c r="U518" s="44">
        <v>8</v>
      </c>
    </row>
    <row r="519" spans="1:21" ht="14.25" customHeight="1" x14ac:dyDescent="0.25">
      <c r="B519" s="45" t="s">
        <v>89</v>
      </c>
      <c r="C519" s="44">
        <v>16</v>
      </c>
      <c r="D519" s="44"/>
      <c r="E519" s="44">
        <v>8</v>
      </c>
      <c r="F519" s="44"/>
      <c r="G519" s="44">
        <v>14</v>
      </c>
      <c r="I519" s="44">
        <v>24</v>
      </c>
      <c r="K519" s="46">
        <v>18</v>
      </c>
      <c r="M519" s="46">
        <v>20</v>
      </c>
      <c r="O519" s="46">
        <v>9</v>
      </c>
      <c r="Q519" s="46">
        <v>6</v>
      </c>
      <c r="S519" s="46">
        <v>19</v>
      </c>
      <c r="U519" s="46">
        <v>8</v>
      </c>
    </row>
    <row r="520" spans="1:21" ht="14.25" customHeight="1" x14ac:dyDescent="0.25">
      <c r="B520" s="45" t="s">
        <v>90</v>
      </c>
      <c r="C520" s="44">
        <v>46</v>
      </c>
      <c r="D520" s="44"/>
      <c r="E520" s="44">
        <v>30</v>
      </c>
      <c r="F520" s="44"/>
      <c r="G520" s="44">
        <v>34</v>
      </c>
      <c r="I520" s="44">
        <v>42</v>
      </c>
      <c r="K520" s="47">
        <v>40</v>
      </c>
      <c r="M520" s="47">
        <v>45</v>
      </c>
      <c r="O520" s="47">
        <v>28</v>
      </c>
      <c r="Q520" s="47">
        <v>31</v>
      </c>
      <c r="S520" s="47">
        <v>33</v>
      </c>
      <c r="U520" s="47">
        <v>12</v>
      </c>
    </row>
    <row r="521" spans="1:21" ht="14.25" customHeight="1" x14ac:dyDescent="0.25">
      <c r="B521" s="45" t="s">
        <v>91</v>
      </c>
      <c r="C521" s="44">
        <v>9</v>
      </c>
      <c r="D521" s="44"/>
      <c r="E521" s="44">
        <v>21</v>
      </c>
      <c r="F521" s="44"/>
      <c r="G521" s="44">
        <v>17</v>
      </c>
      <c r="I521" s="44">
        <v>9</v>
      </c>
      <c r="K521" s="46">
        <v>4</v>
      </c>
      <c r="M521" s="46">
        <v>5</v>
      </c>
      <c r="O521" s="46">
        <v>8</v>
      </c>
      <c r="Q521" s="46">
        <v>12</v>
      </c>
      <c r="S521" s="46">
        <v>14</v>
      </c>
      <c r="U521" s="46">
        <v>6</v>
      </c>
    </row>
    <row r="522" spans="1:21" ht="14.25" customHeight="1" x14ac:dyDescent="0.25">
      <c r="B522" s="45" t="s">
        <v>92</v>
      </c>
      <c r="C522" s="44">
        <v>11</v>
      </c>
      <c r="D522" s="44"/>
      <c r="E522" s="44">
        <v>12</v>
      </c>
      <c r="F522" s="44"/>
      <c r="G522" s="44">
        <v>6</v>
      </c>
      <c r="I522" s="44">
        <v>3</v>
      </c>
      <c r="K522" s="46">
        <v>0</v>
      </c>
      <c r="M522" s="46">
        <v>2</v>
      </c>
      <c r="O522" s="46">
        <v>2</v>
      </c>
      <c r="Q522" s="46">
        <v>2</v>
      </c>
      <c r="S522" s="46">
        <v>1</v>
      </c>
      <c r="U522" s="46">
        <v>0</v>
      </c>
    </row>
    <row r="523" spans="1:21" ht="14.25" customHeight="1" thickBot="1" x14ac:dyDescent="0.3">
      <c r="B523" s="48" t="s">
        <v>93</v>
      </c>
      <c r="C523" s="49">
        <v>0</v>
      </c>
      <c r="D523" s="49"/>
      <c r="E523" s="49">
        <v>1</v>
      </c>
      <c r="F523" s="49"/>
      <c r="G523" s="49">
        <v>2</v>
      </c>
      <c r="I523" s="49">
        <v>7</v>
      </c>
      <c r="K523" s="49">
        <v>6</v>
      </c>
      <c r="M523" s="49">
        <v>8</v>
      </c>
      <c r="O523" s="49">
        <v>6</v>
      </c>
      <c r="Q523" s="49">
        <v>4</v>
      </c>
      <c r="S523" s="49">
        <v>2</v>
      </c>
      <c r="U523" s="49">
        <v>2</v>
      </c>
    </row>
    <row r="524" spans="1:21" ht="14.25" hidden="1" customHeight="1" thickBot="1" x14ac:dyDescent="0.3"/>
    <row r="525" spans="1:21" ht="14.25" customHeight="1" thickBot="1" x14ac:dyDescent="0.3">
      <c r="A525" s="53" t="s">
        <v>58</v>
      </c>
      <c r="B525" s="53" t="s">
        <v>58</v>
      </c>
      <c r="C525" s="52"/>
      <c r="D525" s="52" t="s">
        <v>68</v>
      </c>
      <c r="E525" s="52"/>
      <c r="F525" s="52" t="s">
        <v>69</v>
      </c>
      <c r="G525" s="52"/>
      <c r="H525" s="52" t="s">
        <v>9</v>
      </c>
      <c r="J525" s="52" t="s">
        <v>10</v>
      </c>
      <c r="L525" s="52" t="s">
        <v>11</v>
      </c>
      <c r="O525" s="52" t="s">
        <v>12</v>
      </c>
      <c r="Q525" s="52" t="s">
        <v>94</v>
      </c>
      <c r="S525" s="52" t="s">
        <v>95</v>
      </c>
      <c r="U525" s="63" t="s">
        <v>96</v>
      </c>
    </row>
    <row r="526" spans="1:21" ht="14.25" customHeight="1" thickBot="1" x14ac:dyDescent="0.3">
      <c r="B526" s="54" t="s">
        <v>85</v>
      </c>
      <c r="C526" s="55"/>
      <c r="D526" s="55" t="s">
        <v>108</v>
      </c>
      <c r="E526" s="55"/>
      <c r="F526" s="55" t="s">
        <v>103</v>
      </c>
      <c r="G526" s="55"/>
      <c r="H526" s="55" t="s">
        <v>86</v>
      </c>
      <c r="J526" s="55" t="s">
        <v>67</v>
      </c>
      <c r="L526" s="55" t="s">
        <v>68</v>
      </c>
      <c r="O526" s="55" t="s">
        <v>2</v>
      </c>
      <c r="Q526" s="55" t="s">
        <v>1</v>
      </c>
      <c r="S526" s="55" t="s">
        <v>0</v>
      </c>
      <c r="U526" s="62" t="s">
        <v>13</v>
      </c>
    </row>
    <row r="527" spans="1:21" ht="14.25" customHeight="1" x14ac:dyDescent="0.25">
      <c r="B527" s="41" t="s">
        <v>87</v>
      </c>
      <c r="C527" s="42"/>
      <c r="D527" s="42">
        <v>21</v>
      </c>
      <c r="E527" s="42"/>
      <c r="F527" s="42">
        <v>11</v>
      </c>
      <c r="G527" s="42"/>
      <c r="H527" s="42">
        <v>23</v>
      </c>
      <c r="J527" s="42">
        <v>15</v>
      </c>
      <c r="L527" s="42">
        <v>17</v>
      </c>
      <c r="O527" s="42">
        <v>25</v>
      </c>
      <c r="Q527" s="42">
        <v>22</v>
      </c>
      <c r="S527" s="42">
        <v>24</v>
      </c>
      <c r="U527" s="56">
        <v>35</v>
      </c>
    </row>
    <row r="528" spans="1:21" ht="14.25" customHeight="1" x14ac:dyDescent="0.25">
      <c r="B528" s="43" t="s">
        <v>88</v>
      </c>
      <c r="C528" s="44"/>
      <c r="D528" s="44">
        <v>6</v>
      </c>
      <c r="E528" s="44"/>
      <c r="F528" s="44">
        <v>2</v>
      </c>
      <c r="G528" s="44"/>
      <c r="H528" s="44">
        <v>7</v>
      </c>
      <c r="J528" s="44">
        <v>1</v>
      </c>
      <c r="L528" s="44">
        <v>2</v>
      </c>
      <c r="O528" s="44">
        <v>2</v>
      </c>
      <c r="Q528" s="44">
        <v>3</v>
      </c>
      <c r="S528" s="44">
        <v>7</v>
      </c>
      <c r="U528" s="57">
        <v>6</v>
      </c>
    </row>
    <row r="529" spans="1:21" ht="14.25" customHeight="1" x14ac:dyDescent="0.25">
      <c r="B529" s="45" t="s">
        <v>89</v>
      </c>
      <c r="C529" s="46"/>
      <c r="D529" s="46">
        <v>4</v>
      </c>
      <c r="E529" s="46"/>
      <c r="F529" s="46">
        <v>2</v>
      </c>
      <c r="G529" s="46"/>
      <c r="H529" s="46">
        <v>7</v>
      </c>
      <c r="J529" s="46">
        <v>1</v>
      </c>
      <c r="L529" s="46">
        <v>0</v>
      </c>
      <c r="O529" s="46">
        <v>1</v>
      </c>
      <c r="Q529" s="46">
        <v>3</v>
      </c>
      <c r="S529" s="46">
        <v>2</v>
      </c>
      <c r="U529" s="58">
        <v>4</v>
      </c>
    </row>
    <row r="530" spans="1:21" ht="14.25" customHeight="1" x14ac:dyDescent="0.25">
      <c r="B530" s="45" t="s">
        <v>90</v>
      </c>
      <c r="C530" s="47"/>
      <c r="D530" s="47">
        <v>12</v>
      </c>
      <c r="E530" s="47"/>
      <c r="F530" s="47">
        <v>5</v>
      </c>
      <c r="G530" s="47"/>
      <c r="H530" s="47">
        <v>17</v>
      </c>
      <c r="J530" s="47">
        <v>8</v>
      </c>
      <c r="L530" s="47">
        <v>13</v>
      </c>
      <c r="O530" s="47">
        <v>8</v>
      </c>
      <c r="Q530" s="47">
        <v>13</v>
      </c>
      <c r="S530" s="47">
        <v>12</v>
      </c>
      <c r="U530" s="59">
        <v>20</v>
      </c>
    </row>
    <row r="531" spans="1:21" ht="14.25" customHeight="1" x14ac:dyDescent="0.25">
      <c r="B531" s="45" t="s">
        <v>91</v>
      </c>
      <c r="C531" s="46"/>
      <c r="D531" s="46">
        <v>9</v>
      </c>
      <c r="E531" s="46"/>
      <c r="F531" s="46">
        <v>9</v>
      </c>
      <c r="G531" s="46"/>
      <c r="H531" s="46">
        <v>12</v>
      </c>
      <c r="J531" s="46">
        <v>12</v>
      </c>
      <c r="L531" s="46">
        <v>11</v>
      </c>
      <c r="O531" s="46">
        <v>19</v>
      </c>
      <c r="Q531" s="46">
        <v>13</v>
      </c>
      <c r="S531" s="46">
        <v>15</v>
      </c>
      <c r="U531" s="58">
        <v>26</v>
      </c>
    </row>
    <row r="532" spans="1:21" ht="14.25" customHeight="1" x14ac:dyDescent="0.25">
      <c r="B532" s="45" t="s">
        <v>92</v>
      </c>
      <c r="C532" s="46"/>
      <c r="D532" s="46">
        <v>6</v>
      </c>
      <c r="E532" s="46"/>
      <c r="F532" s="46">
        <v>0</v>
      </c>
      <c r="G532" s="46"/>
      <c r="H532" s="46">
        <v>2</v>
      </c>
      <c r="J532" s="46">
        <v>0</v>
      </c>
      <c r="L532" s="46">
        <v>0</v>
      </c>
      <c r="O532" s="46">
        <v>0</v>
      </c>
      <c r="Q532" s="46">
        <v>3</v>
      </c>
      <c r="S532" s="46">
        <v>0</v>
      </c>
      <c r="U532" s="58">
        <v>1</v>
      </c>
    </row>
    <row r="533" spans="1:21" ht="14.25" customHeight="1" thickBot="1" x14ac:dyDescent="0.3">
      <c r="B533" s="48" t="s">
        <v>93</v>
      </c>
      <c r="C533" s="49"/>
      <c r="D533" s="49">
        <v>0</v>
      </c>
      <c r="E533" s="49"/>
      <c r="F533" s="49">
        <v>0</v>
      </c>
      <c r="G533" s="49"/>
      <c r="H533" s="49">
        <v>2</v>
      </c>
      <c r="J533" s="49">
        <v>2</v>
      </c>
      <c r="L533" s="49">
        <v>4</v>
      </c>
      <c r="O533" s="49">
        <v>4</v>
      </c>
      <c r="Q533" s="49">
        <v>3</v>
      </c>
      <c r="S533" s="49">
        <v>2</v>
      </c>
      <c r="U533" s="60">
        <v>2</v>
      </c>
    </row>
    <row r="534" spans="1:21" ht="14.25" hidden="1" customHeight="1" thickBot="1" x14ac:dyDescent="0.3"/>
    <row r="535" spans="1:21" ht="14.25" customHeight="1" thickBot="1" x14ac:dyDescent="0.3">
      <c r="A535" s="53" t="s">
        <v>59</v>
      </c>
      <c r="B535" s="53" t="s">
        <v>59</v>
      </c>
      <c r="C535" s="52"/>
      <c r="D535" s="52" t="s">
        <v>68</v>
      </c>
      <c r="E535" s="52"/>
      <c r="F535" s="52" t="s">
        <v>69</v>
      </c>
      <c r="G535" s="52"/>
      <c r="H535" s="52" t="s">
        <v>9</v>
      </c>
      <c r="J535" s="52" t="s">
        <v>10</v>
      </c>
      <c r="L535" s="52" t="s">
        <v>11</v>
      </c>
      <c r="N535" s="52" t="s">
        <v>12</v>
      </c>
      <c r="P535" s="52" t="s">
        <v>94</v>
      </c>
      <c r="S535" s="52" t="s">
        <v>95</v>
      </c>
      <c r="U535" s="63" t="s">
        <v>96</v>
      </c>
    </row>
    <row r="536" spans="1:21" ht="14.25" customHeight="1" thickBot="1" x14ac:dyDescent="0.3">
      <c r="B536" s="54" t="s">
        <v>85</v>
      </c>
      <c r="C536" s="55"/>
      <c r="D536" s="55" t="s">
        <v>108</v>
      </c>
      <c r="E536" s="55"/>
      <c r="F536" s="55" t="s">
        <v>103</v>
      </c>
      <c r="G536" s="55"/>
      <c r="H536" s="55" t="s">
        <v>86</v>
      </c>
      <c r="J536" s="55" t="s">
        <v>67</v>
      </c>
      <c r="L536" s="55" t="s">
        <v>68</v>
      </c>
      <c r="N536" s="55" t="s">
        <v>69</v>
      </c>
      <c r="P536" s="55" t="s">
        <v>9</v>
      </c>
      <c r="S536" s="55" t="s">
        <v>0</v>
      </c>
      <c r="U536" s="62" t="s">
        <v>13</v>
      </c>
    </row>
    <row r="537" spans="1:21" ht="14.25" customHeight="1" x14ac:dyDescent="0.25">
      <c r="B537" s="41" t="s">
        <v>87</v>
      </c>
      <c r="C537" s="42"/>
      <c r="D537" s="42">
        <v>29</v>
      </c>
      <c r="E537" s="42"/>
      <c r="F537" s="42">
        <v>22</v>
      </c>
      <c r="G537" s="42"/>
      <c r="H537" s="42">
        <v>27</v>
      </c>
      <c r="J537" s="42">
        <v>25</v>
      </c>
      <c r="L537" s="42">
        <v>27</v>
      </c>
      <c r="N537" s="42">
        <v>28</v>
      </c>
      <c r="P537" s="42">
        <v>26</v>
      </c>
      <c r="S537" s="42">
        <v>30</v>
      </c>
      <c r="U537" s="56">
        <v>32</v>
      </c>
    </row>
    <row r="538" spans="1:21" ht="14.25" customHeight="1" x14ac:dyDescent="0.25">
      <c r="B538" s="43" t="s">
        <v>88</v>
      </c>
      <c r="C538" s="44"/>
      <c r="D538" s="44">
        <v>6</v>
      </c>
      <c r="E538" s="44"/>
      <c r="F538" s="44">
        <v>8</v>
      </c>
      <c r="G538" s="44"/>
      <c r="H538" s="44">
        <v>9</v>
      </c>
      <c r="J538" s="44">
        <v>10</v>
      </c>
      <c r="L538" s="44">
        <v>4</v>
      </c>
      <c r="N538" s="44">
        <v>9</v>
      </c>
      <c r="P538" s="44">
        <v>11</v>
      </c>
      <c r="S538" s="44">
        <v>10</v>
      </c>
      <c r="U538" s="57">
        <v>10</v>
      </c>
    </row>
    <row r="539" spans="1:21" ht="14.25" customHeight="1" x14ac:dyDescent="0.25">
      <c r="B539" s="45" t="s">
        <v>89</v>
      </c>
      <c r="C539" s="46"/>
      <c r="D539" s="46">
        <v>5</v>
      </c>
      <c r="E539" s="46"/>
      <c r="F539" s="46">
        <v>4</v>
      </c>
      <c r="G539" s="46"/>
      <c r="H539" s="46">
        <v>4</v>
      </c>
      <c r="J539" s="46">
        <v>5</v>
      </c>
      <c r="L539" s="46">
        <v>4</v>
      </c>
      <c r="N539" s="46">
        <v>8</v>
      </c>
      <c r="P539" s="46">
        <v>5</v>
      </c>
      <c r="S539" s="46">
        <v>6</v>
      </c>
      <c r="U539" s="58">
        <v>3</v>
      </c>
    </row>
    <row r="540" spans="1:21" ht="14.25" customHeight="1" x14ac:dyDescent="0.25">
      <c r="B540" s="45" t="s">
        <v>90</v>
      </c>
      <c r="C540" s="47"/>
      <c r="D540" s="47">
        <v>15</v>
      </c>
      <c r="E540" s="47"/>
      <c r="F540" s="47">
        <v>12</v>
      </c>
      <c r="G540" s="47"/>
      <c r="H540" s="47">
        <v>22</v>
      </c>
      <c r="J540" s="47">
        <v>16</v>
      </c>
      <c r="L540" s="47">
        <v>16</v>
      </c>
      <c r="N540" s="47">
        <v>16</v>
      </c>
      <c r="P540" s="47">
        <v>19</v>
      </c>
      <c r="S540" s="47">
        <v>21</v>
      </c>
      <c r="U540" s="59">
        <v>22</v>
      </c>
    </row>
    <row r="541" spans="1:21" ht="14.25" customHeight="1" x14ac:dyDescent="0.25">
      <c r="B541" s="45" t="s">
        <v>91</v>
      </c>
      <c r="C541" s="46"/>
      <c r="D541" s="46">
        <v>18</v>
      </c>
      <c r="E541" s="46"/>
      <c r="F541" s="46">
        <v>9</v>
      </c>
      <c r="G541" s="46"/>
      <c r="H541" s="46">
        <v>11</v>
      </c>
      <c r="J541" s="46">
        <v>11</v>
      </c>
      <c r="L541" s="46">
        <v>17</v>
      </c>
      <c r="N541" s="46">
        <v>13</v>
      </c>
      <c r="P541" s="46">
        <v>10</v>
      </c>
      <c r="S541" s="46">
        <v>12</v>
      </c>
      <c r="U541" s="58">
        <v>16</v>
      </c>
    </row>
    <row r="542" spans="1:21" ht="14.25" customHeight="1" x14ac:dyDescent="0.25">
      <c r="B542" s="45" t="s">
        <v>92</v>
      </c>
      <c r="C542" s="46"/>
      <c r="D542" s="46">
        <v>4</v>
      </c>
      <c r="E542" s="46"/>
      <c r="F542" s="46">
        <v>3</v>
      </c>
      <c r="G542" s="46"/>
      <c r="H542" s="46">
        <v>3</v>
      </c>
      <c r="J542" s="46">
        <v>1</v>
      </c>
      <c r="L542" s="46">
        <v>2</v>
      </c>
      <c r="N542" s="46">
        <v>0</v>
      </c>
      <c r="P542" s="46">
        <v>1</v>
      </c>
      <c r="S542" s="46">
        <v>0</v>
      </c>
      <c r="U542" s="58">
        <v>0</v>
      </c>
    </row>
    <row r="543" spans="1:21" ht="14.25" customHeight="1" thickBot="1" x14ac:dyDescent="0.3">
      <c r="B543" s="48" t="s">
        <v>93</v>
      </c>
      <c r="C543" s="49"/>
      <c r="D543" s="49">
        <v>1</v>
      </c>
      <c r="E543" s="49"/>
      <c r="F543" s="49">
        <v>2</v>
      </c>
      <c r="G543" s="49"/>
      <c r="H543" s="49">
        <v>4</v>
      </c>
      <c r="J543" s="49">
        <v>3</v>
      </c>
      <c r="L543" s="49">
        <v>4</v>
      </c>
      <c r="N543" s="49">
        <v>6</v>
      </c>
      <c r="P543" s="49">
        <v>4</v>
      </c>
      <c r="S543" s="49">
        <v>8</v>
      </c>
      <c r="U543" s="60">
        <v>6</v>
      </c>
    </row>
    <row r="544" spans="1:21" ht="14.25" hidden="1" customHeight="1" thickBot="1" x14ac:dyDescent="0.3"/>
    <row r="545" spans="1:21" ht="14.25" customHeight="1" thickBot="1" x14ac:dyDescent="0.3">
      <c r="A545" s="53" t="s">
        <v>60</v>
      </c>
      <c r="B545" s="53" t="s">
        <v>60</v>
      </c>
      <c r="C545" s="52" t="s">
        <v>4</v>
      </c>
      <c r="D545" s="52" t="s">
        <v>68</v>
      </c>
      <c r="E545" s="52" t="s">
        <v>3</v>
      </c>
      <c r="F545" s="52" t="s">
        <v>69</v>
      </c>
      <c r="G545" s="52" t="s">
        <v>2</v>
      </c>
      <c r="H545" s="52" t="s">
        <v>9</v>
      </c>
      <c r="I545" s="52" t="s">
        <v>1</v>
      </c>
      <c r="J545" s="52" t="s">
        <v>10</v>
      </c>
      <c r="K545" s="52" t="s">
        <v>0</v>
      </c>
      <c r="L545" s="52" t="s">
        <v>11</v>
      </c>
      <c r="N545" s="52" t="s">
        <v>12</v>
      </c>
      <c r="P545" s="52" t="s">
        <v>94</v>
      </c>
      <c r="R545" s="52" t="s">
        <v>95</v>
      </c>
      <c r="T545" s="51" t="s">
        <v>96</v>
      </c>
    </row>
    <row r="546" spans="1:21" ht="14.25" customHeight="1" thickBot="1" x14ac:dyDescent="0.3">
      <c r="B546" s="54" t="s">
        <v>85</v>
      </c>
      <c r="C546" s="55" t="s">
        <v>126</v>
      </c>
      <c r="D546" s="55" t="s">
        <v>108</v>
      </c>
      <c r="E546" s="55" t="s">
        <v>106</v>
      </c>
      <c r="F546" s="55" t="s">
        <v>103</v>
      </c>
      <c r="G546" s="55" t="s">
        <v>104</v>
      </c>
      <c r="H546" s="55" t="s">
        <v>86</v>
      </c>
      <c r="I546" s="55" t="s">
        <v>81</v>
      </c>
      <c r="J546" s="55" t="s">
        <v>67</v>
      </c>
      <c r="K546" s="55" t="s">
        <v>4</v>
      </c>
      <c r="L546" s="55" t="s">
        <v>68</v>
      </c>
      <c r="N546" s="55" t="s">
        <v>69</v>
      </c>
      <c r="P546" s="55" t="s">
        <v>9</v>
      </c>
      <c r="R546" s="55" t="s">
        <v>10</v>
      </c>
      <c r="T546" s="55" t="s">
        <v>11</v>
      </c>
    </row>
    <row r="547" spans="1:21" ht="14.25" customHeight="1" x14ac:dyDescent="0.25">
      <c r="B547" s="41" t="s">
        <v>87</v>
      </c>
      <c r="C547" s="42">
        <v>46</v>
      </c>
      <c r="D547" s="42">
        <v>50</v>
      </c>
      <c r="E547" s="42">
        <v>49</v>
      </c>
      <c r="F547" s="42">
        <v>49</v>
      </c>
      <c r="G547" s="42">
        <v>48</v>
      </c>
      <c r="H547" s="42">
        <v>50</v>
      </c>
      <c r="I547" s="42">
        <v>48</v>
      </c>
      <c r="J547" s="42">
        <v>51</v>
      </c>
      <c r="K547" s="42">
        <v>50</v>
      </c>
      <c r="L547" s="42">
        <v>51</v>
      </c>
      <c r="N547" s="42">
        <v>50</v>
      </c>
      <c r="P547" s="42">
        <v>51</v>
      </c>
      <c r="R547" s="42">
        <v>50</v>
      </c>
      <c r="T547" s="42">
        <v>51</v>
      </c>
    </row>
    <row r="548" spans="1:21" ht="14.25" customHeight="1" x14ac:dyDescent="0.25">
      <c r="B548" s="43" t="s">
        <v>88</v>
      </c>
      <c r="C548" s="44">
        <v>14</v>
      </c>
      <c r="D548" s="44">
        <v>30</v>
      </c>
      <c r="E548" s="44">
        <v>20</v>
      </c>
      <c r="F548" s="44">
        <v>25</v>
      </c>
      <c r="G548" s="44">
        <v>25</v>
      </c>
      <c r="H548" s="44">
        <v>33</v>
      </c>
      <c r="I548" s="44">
        <v>16</v>
      </c>
      <c r="J548" s="44">
        <v>24</v>
      </c>
      <c r="K548" s="44">
        <v>28</v>
      </c>
      <c r="L548" s="44">
        <v>34</v>
      </c>
      <c r="N548" s="44">
        <v>27</v>
      </c>
      <c r="P548" s="44">
        <v>20</v>
      </c>
      <c r="R548" s="44">
        <v>31</v>
      </c>
      <c r="T548" s="44">
        <v>37</v>
      </c>
    </row>
    <row r="549" spans="1:21" ht="14.25" customHeight="1" x14ac:dyDescent="0.25">
      <c r="B549" s="45" t="s">
        <v>89</v>
      </c>
      <c r="C549" s="46">
        <v>12</v>
      </c>
      <c r="D549" s="46">
        <v>22</v>
      </c>
      <c r="E549" s="46">
        <v>17</v>
      </c>
      <c r="F549" s="46">
        <v>21</v>
      </c>
      <c r="G549" s="46">
        <v>24</v>
      </c>
      <c r="H549" s="46">
        <v>31</v>
      </c>
      <c r="I549" s="46">
        <v>13</v>
      </c>
      <c r="J549" s="46">
        <v>23</v>
      </c>
      <c r="K549" s="46">
        <v>25</v>
      </c>
      <c r="L549" s="46">
        <v>29</v>
      </c>
      <c r="N549" s="46">
        <v>23</v>
      </c>
      <c r="P549" s="46">
        <v>20</v>
      </c>
      <c r="R549" s="46">
        <v>26</v>
      </c>
      <c r="T549" s="46">
        <v>32</v>
      </c>
    </row>
    <row r="550" spans="1:21" ht="14.25" customHeight="1" x14ac:dyDescent="0.25">
      <c r="B550" s="45" t="s">
        <v>90</v>
      </c>
      <c r="C550" s="47">
        <v>26</v>
      </c>
      <c r="D550" s="47">
        <v>38</v>
      </c>
      <c r="E550" s="47">
        <v>33</v>
      </c>
      <c r="F550" s="47">
        <v>38</v>
      </c>
      <c r="G550" s="47">
        <v>34</v>
      </c>
      <c r="H550" s="47">
        <v>38</v>
      </c>
      <c r="I550" s="47">
        <v>21</v>
      </c>
      <c r="J550" s="47">
        <v>36</v>
      </c>
      <c r="K550" s="47">
        <v>40</v>
      </c>
      <c r="L550" s="47">
        <v>43</v>
      </c>
      <c r="N550" s="47">
        <v>43</v>
      </c>
      <c r="P550" s="47">
        <v>39</v>
      </c>
      <c r="R550" s="47">
        <v>46</v>
      </c>
      <c r="T550" s="47">
        <v>44</v>
      </c>
    </row>
    <row r="551" spans="1:21" ht="14.25" customHeight="1" x14ac:dyDescent="0.25">
      <c r="B551" s="45" t="s">
        <v>91</v>
      </c>
      <c r="C551" s="46">
        <v>16</v>
      </c>
      <c r="D551" s="46">
        <v>17</v>
      </c>
      <c r="E551" s="46">
        <v>12</v>
      </c>
      <c r="F551" s="46">
        <v>14</v>
      </c>
      <c r="G551" s="46">
        <v>12</v>
      </c>
      <c r="H551" s="46">
        <v>11</v>
      </c>
      <c r="I551" s="46">
        <v>22</v>
      </c>
      <c r="J551" s="46">
        <v>11</v>
      </c>
      <c r="K551" s="46">
        <v>5</v>
      </c>
      <c r="L551" s="46">
        <v>10</v>
      </c>
      <c r="N551" s="46">
        <v>12</v>
      </c>
      <c r="P551" s="46">
        <v>16</v>
      </c>
      <c r="R551" s="46">
        <v>13</v>
      </c>
      <c r="T551" s="46">
        <v>7</v>
      </c>
    </row>
    <row r="552" spans="1:21" ht="14.25" customHeight="1" x14ac:dyDescent="0.25">
      <c r="B552" s="45" t="s">
        <v>92</v>
      </c>
      <c r="C552" s="46">
        <v>12</v>
      </c>
      <c r="D552" s="46">
        <v>3</v>
      </c>
      <c r="E552" s="46">
        <v>9</v>
      </c>
      <c r="F552" s="46">
        <v>5</v>
      </c>
      <c r="G552" s="46">
        <v>2</v>
      </c>
      <c r="H552" s="46">
        <v>2</v>
      </c>
      <c r="I552" s="46">
        <v>1</v>
      </c>
      <c r="J552" s="46">
        <v>1</v>
      </c>
      <c r="K552" s="46">
        <v>0</v>
      </c>
      <c r="L552" s="46">
        <v>1</v>
      </c>
      <c r="N552" s="46">
        <v>0</v>
      </c>
      <c r="P552" s="46">
        <v>0</v>
      </c>
      <c r="R552" s="46">
        <v>0</v>
      </c>
      <c r="T552" s="46">
        <v>1</v>
      </c>
    </row>
    <row r="553" spans="1:21" ht="14.25" customHeight="1" thickBot="1" x14ac:dyDescent="0.3">
      <c r="B553" s="48" t="s">
        <v>93</v>
      </c>
      <c r="C553" s="49">
        <v>4</v>
      </c>
      <c r="D553" s="49">
        <v>0</v>
      </c>
      <c r="E553" s="49">
        <v>8</v>
      </c>
      <c r="F553" s="49">
        <v>5</v>
      </c>
      <c r="G553" s="49">
        <v>9</v>
      </c>
      <c r="H553" s="49">
        <v>4</v>
      </c>
      <c r="I553" s="49">
        <v>9</v>
      </c>
      <c r="J553" s="49">
        <v>15</v>
      </c>
      <c r="K553" s="49">
        <v>17</v>
      </c>
      <c r="L553" s="49">
        <v>6</v>
      </c>
      <c r="N553" s="49">
        <v>11</v>
      </c>
      <c r="P553" s="49">
        <v>15</v>
      </c>
      <c r="R553" s="49">
        <v>6</v>
      </c>
      <c r="T553" s="49">
        <v>6</v>
      </c>
    </row>
    <row r="554" spans="1:21" ht="14.25" hidden="1" customHeight="1" thickBot="1" x14ac:dyDescent="0.3"/>
    <row r="555" spans="1:21" ht="14.25" customHeight="1" thickBot="1" x14ac:dyDescent="0.3">
      <c r="A555" s="53" t="s">
        <v>61</v>
      </c>
      <c r="B555" s="53" t="s">
        <v>61</v>
      </c>
      <c r="C555" s="52" t="s">
        <v>67</v>
      </c>
      <c r="D555" s="52"/>
      <c r="E555" s="52" t="s">
        <v>68</v>
      </c>
      <c r="F555" s="37"/>
      <c r="G555" s="52" t="s">
        <v>69</v>
      </c>
      <c r="I555" s="52" t="s">
        <v>9</v>
      </c>
      <c r="K555" s="52" t="s">
        <v>10</v>
      </c>
      <c r="M555" s="52" t="s">
        <v>11</v>
      </c>
      <c r="O555" s="52" t="s">
        <v>12</v>
      </c>
      <c r="Q555" s="52" t="s">
        <v>94</v>
      </c>
      <c r="S555" s="52" t="s">
        <v>95</v>
      </c>
      <c r="U555" s="52" t="s">
        <v>96</v>
      </c>
    </row>
    <row r="556" spans="1:21" ht="14.25" customHeight="1" thickBot="1" x14ac:dyDescent="0.3">
      <c r="B556" s="54" t="s">
        <v>85</v>
      </c>
      <c r="C556" s="55" t="s">
        <v>126</v>
      </c>
      <c r="D556" s="55"/>
      <c r="E556" s="55" t="s">
        <v>106</v>
      </c>
      <c r="F556" s="119"/>
      <c r="G556" s="55" t="s">
        <v>104</v>
      </c>
      <c r="I556" s="55" t="s">
        <v>81</v>
      </c>
      <c r="K556" s="55" t="s">
        <v>4</v>
      </c>
      <c r="M556" s="55" t="s">
        <v>3</v>
      </c>
      <c r="O556" s="55" t="s">
        <v>2</v>
      </c>
      <c r="Q556" s="55" t="s">
        <v>1</v>
      </c>
      <c r="S556" s="55" t="s">
        <v>0</v>
      </c>
      <c r="U556" s="55" t="s">
        <v>13</v>
      </c>
    </row>
    <row r="557" spans="1:21" ht="14.25" customHeight="1" x14ac:dyDescent="0.25">
      <c r="B557" s="41" t="s">
        <v>87</v>
      </c>
      <c r="C557" s="42">
        <v>24</v>
      </c>
      <c r="D557" s="42"/>
      <c r="E557" s="42">
        <v>31</v>
      </c>
      <c r="F557" s="41"/>
      <c r="G557" s="42">
        <v>22</v>
      </c>
      <c r="I557" s="42">
        <v>18</v>
      </c>
      <c r="K557" s="42">
        <v>17</v>
      </c>
      <c r="M557" s="42">
        <v>22</v>
      </c>
      <c r="O557" s="42">
        <v>27</v>
      </c>
      <c r="Q557" s="42">
        <v>27</v>
      </c>
      <c r="S557" s="42">
        <v>26</v>
      </c>
      <c r="U557" s="42">
        <v>42</v>
      </c>
    </row>
    <row r="558" spans="1:21" ht="14.25" customHeight="1" x14ac:dyDescent="0.25">
      <c r="B558" s="43" t="s">
        <v>88</v>
      </c>
      <c r="C558" s="44">
        <v>6</v>
      </c>
      <c r="D558" s="44"/>
      <c r="E558" s="44">
        <v>9</v>
      </c>
      <c r="F558" s="43"/>
      <c r="G558" s="44">
        <v>5</v>
      </c>
      <c r="I558" s="44">
        <v>6</v>
      </c>
      <c r="K558" s="44">
        <v>0</v>
      </c>
      <c r="M558" s="44">
        <v>3</v>
      </c>
      <c r="O558" s="44">
        <v>4</v>
      </c>
      <c r="Q558" s="44">
        <v>5</v>
      </c>
      <c r="S558" s="44">
        <v>4</v>
      </c>
      <c r="U558" s="44">
        <v>16</v>
      </c>
    </row>
    <row r="559" spans="1:21" ht="14.25" customHeight="1" x14ac:dyDescent="0.25">
      <c r="B559" s="45" t="s">
        <v>89</v>
      </c>
      <c r="C559" s="46">
        <v>6</v>
      </c>
      <c r="D559" s="46"/>
      <c r="E559" s="46">
        <v>7</v>
      </c>
      <c r="F559" s="45"/>
      <c r="G559" s="46">
        <v>1</v>
      </c>
      <c r="I559" s="46">
        <v>2</v>
      </c>
      <c r="K559" s="46">
        <v>0</v>
      </c>
      <c r="M559" s="46">
        <v>1</v>
      </c>
      <c r="O559" s="46">
        <v>2</v>
      </c>
      <c r="Q559" s="46">
        <v>2</v>
      </c>
      <c r="S559" s="46">
        <v>2</v>
      </c>
      <c r="U559" s="46">
        <v>8</v>
      </c>
    </row>
    <row r="560" spans="1:21" ht="14.25" customHeight="1" x14ac:dyDescent="0.25">
      <c r="B560" s="45" t="s">
        <v>90</v>
      </c>
      <c r="C560" s="47">
        <v>11</v>
      </c>
      <c r="D560" s="47"/>
      <c r="E560" s="47">
        <v>16</v>
      </c>
      <c r="F560" s="45"/>
      <c r="G560" s="47">
        <v>8</v>
      </c>
      <c r="I560" s="47">
        <v>11</v>
      </c>
      <c r="K560" s="47">
        <v>7</v>
      </c>
      <c r="M560" s="47">
        <v>7</v>
      </c>
      <c r="O560" s="47">
        <v>4</v>
      </c>
      <c r="Q560" s="47">
        <v>13</v>
      </c>
      <c r="S560" s="47">
        <v>8</v>
      </c>
      <c r="U560" s="47">
        <v>22</v>
      </c>
    </row>
    <row r="561" spans="1:21" ht="14.25" customHeight="1" x14ac:dyDescent="0.25">
      <c r="B561" s="45" t="s">
        <v>91</v>
      </c>
      <c r="C561" s="46">
        <v>12</v>
      </c>
      <c r="D561" s="46"/>
      <c r="E561" s="46">
        <v>15</v>
      </c>
      <c r="F561" s="45"/>
      <c r="G561" s="46">
        <v>11</v>
      </c>
      <c r="I561" s="46">
        <v>9</v>
      </c>
      <c r="K561" s="46">
        <v>15</v>
      </c>
      <c r="M561" s="46">
        <v>14</v>
      </c>
      <c r="O561" s="46">
        <v>22</v>
      </c>
      <c r="Q561" s="46">
        <v>14</v>
      </c>
      <c r="S561" s="46">
        <v>20</v>
      </c>
      <c r="U561" s="46">
        <v>20</v>
      </c>
    </row>
    <row r="562" spans="1:21" ht="14.25" customHeight="1" x14ac:dyDescent="0.25">
      <c r="B562" s="45" t="s">
        <v>92</v>
      </c>
      <c r="C562" s="46">
        <v>4</v>
      </c>
      <c r="D562" s="46"/>
      <c r="E562" s="46">
        <v>4</v>
      </c>
      <c r="F562" s="45"/>
      <c r="G562" s="46">
        <v>3</v>
      </c>
      <c r="I562" s="46">
        <v>0</v>
      </c>
      <c r="K562" s="46">
        <v>0</v>
      </c>
      <c r="M562" s="46">
        <v>1</v>
      </c>
      <c r="O562" s="46">
        <v>0</v>
      </c>
      <c r="Q562" s="46">
        <v>1</v>
      </c>
      <c r="S562" s="46">
        <v>0</v>
      </c>
      <c r="U562" s="46">
        <v>0</v>
      </c>
    </row>
    <row r="563" spans="1:21" ht="14.25" customHeight="1" thickBot="1" x14ac:dyDescent="0.3">
      <c r="B563" s="48" t="s">
        <v>93</v>
      </c>
      <c r="C563" s="49">
        <v>2</v>
      </c>
      <c r="D563" s="49"/>
      <c r="E563" s="49">
        <v>3</v>
      </c>
      <c r="F563" s="48"/>
      <c r="G563" s="49">
        <v>3</v>
      </c>
      <c r="I563" s="49">
        <v>3</v>
      </c>
      <c r="K563" s="49">
        <v>2</v>
      </c>
      <c r="M563" s="49">
        <v>4</v>
      </c>
      <c r="O563" s="49">
        <v>1</v>
      </c>
      <c r="Q563" s="49">
        <v>7</v>
      </c>
      <c r="S563" s="49">
        <v>2</v>
      </c>
      <c r="U563" s="49">
        <v>6</v>
      </c>
    </row>
    <row r="564" spans="1:21" ht="14.25" hidden="1" customHeight="1" thickBot="1" x14ac:dyDescent="0.3"/>
    <row r="565" spans="1:21" ht="14.25" customHeight="1" thickBot="1" x14ac:dyDescent="0.3">
      <c r="A565" s="53" t="s">
        <v>62</v>
      </c>
      <c r="B565" s="53" t="s">
        <v>62</v>
      </c>
      <c r="C565" s="52"/>
      <c r="D565" s="52" t="s">
        <v>68</v>
      </c>
      <c r="E565" s="52"/>
      <c r="F565" s="52" t="s">
        <v>69</v>
      </c>
      <c r="G565" s="52"/>
      <c r="H565" s="52" t="s">
        <v>9</v>
      </c>
      <c r="J565" s="52" t="s">
        <v>10</v>
      </c>
      <c r="L565" s="52" t="s">
        <v>11</v>
      </c>
      <c r="N565" s="52" t="s">
        <v>12</v>
      </c>
      <c r="P565" s="52" t="s">
        <v>94</v>
      </c>
      <c r="R565" s="52" t="s">
        <v>95</v>
      </c>
      <c r="T565" s="63" t="s">
        <v>96</v>
      </c>
    </row>
    <row r="566" spans="1:21" ht="14.25" customHeight="1" thickBot="1" x14ac:dyDescent="0.3">
      <c r="B566" s="54" t="s">
        <v>85</v>
      </c>
      <c r="C566" s="55"/>
      <c r="D566" s="55" t="s">
        <v>108</v>
      </c>
      <c r="E566" s="55"/>
      <c r="F566" s="55" t="s">
        <v>103</v>
      </c>
      <c r="G566" s="55"/>
      <c r="H566" s="55" t="s">
        <v>86</v>
      </c>
      <c r="J566" s="55" t="s">
        <v>67</v>
      </c>
      <c r="L566" s="55" t="s">
        <v>68</v>
      </c>
      <c r="N566" s="55" t="s">
        <v>69</v>
      </c>
      <c r="P566" s="55" t="s">
        <v>9</v>
      </c>
      <c r="R566" s="55" t="s">
        <v>10</v>
      </c>
      <c r="T566" s="62" t="s">
        <v>11</v>
      </c>
    </row>
    <row r="567" spans="1:21" ht="14.25" customHeight="1" x14ac:dyDescent="0.25">
      <c r="B567" s="41" t="s">
        <v>87</v>
      </c>
      <c r="C567" s="42"/>
      <c r="D567" s="42">
        <v>50</v>
      </c>
      <c r="E567" s="42"/>
      <c r="F567" s="42">
        <v>50</v>
      </c>
      <c r="G567" s="42"/>
      <c r="H567" s="42">
        <v>49</v>
      </c>
      <c r="J567" s="42">
        <v>50</v>
      </c>
      <c r="L567" s="42">
        <v>50</v>
      </c>
      <c r="N567" s="42">
        <v>50</v>
      </c>
      <c r="P567" s="42">
        <v>49</v>
      </c>
      <c r="R567" s="42">
        <v>48</v>
      </c>
      <c r="T567" s="56">
        <v>49</v>
      </c>
    </row>
    <row r="568" spans="1:21" ht="14.25" customHeight="1" x14ac:dyDescent="0.25">
      <c r="B568" s="43" t="s">
        <v>88</v>
      </c>
      <c r="C568" s="44"/>
      <c r="D568" s="44">
        <v>33</v>
      </c>
      <c r="E568" s="44"/>
      <c r="F568" s="44">
        <v>25</v>
      </c>
      <c r="G568" s="44"/>
      <c r="H568" s="44">
        <v>32</v>
      </c>
      <c r="J568" s="44">
        <v>22</v>
      </c>
      <c r="L568" s="44">
        <v>39</v>
      </c>
      <c r="N568" s="44">
        <v>41</v>
      </c>
      <c r="P568" s="44">
        <v>25</v>
      </c>
      <c r="R568" s="44">
        <v>26</v>
      </c>
      <c r="T568" s="57">
        <v>33</v>
      </c>
    </row>
    <row r="569" spans="1:21" ht="14.25" customHeight="1" x14ac:dyDescent="0.25">
      <c r="B569" s="45" t="s">
        <v>89</v>
      </c>
      <c r="C569" s="46"/>
      <c r="D569" s="46">
        <v>27</v>
      </c>
      <c r="E569" s="46"/>
      <c r="F569" s="46">
        <v>16</v>
      </c>
      <c r="G569" s="46"/>
      <c r="H569" s="46">
        <v>24</v>
      </c>
      <c r="J569" s="46">
        <v>17</v>
      </c>
      <c r="L569" s="46">
        <v>24</v>
      </c>
      <c r="N569" s="46">
        <v>19</v>
      </c>
      <c r="P569" s="46">
        <v>18</v>
      </c>
      <c r="R569" s="46">
        <v>5</v>
      </c>
      <c r="T569" s="58">
        <v>6</v>
      </c>
    </row>
    <row r="570" spans="1:21" ht="14.25" customHeight="1" x14ac:dyDescent="0.25">
      <c r="B570" s="45" t="s">
        <v>90</v>
      </c>
      <c r="C570" s="47"/>
      <c r="D570" s="47">
        <v>39</v>
      </c>
      <c r="E570" s="47"/>
      <c r="F570" s="47">
        <v>39</v>
      </c>
      <c r="G570" s="47"/>
      <c r="H570" s="47">
        <v>41</v>
      </c>
      <c r="J570" s="47">
        <v>40</v>
      </c>
      <c r="L570" s="47">
        <v>43</v>
      </c>
      <c r="N570" s="47">
        <v>45</v>
      </c>
      <c r="P570" s="47">
        <v>33</v>
      </c>
      <c r="R570" s="47">
        <v>35</v>
      </c>
      <c r="T570" s="59">
        <v>43</v>
      </c>
    </row>
    <row r="571" spans="1:21" ht="14.25" customHeight="1" x14ac:dyDescent="0.25">
      <c r="B571" s="45" t="s">
        <v>91</v>
      </c>
      <c r="C571" s="46"/>
      <c r="D571" s="46">
        <v>9</v>
      </c>
      <c r="E571" s="46"/>
      <c r="F571" s="46">
        <v>13</v>
      </c>
      <c r="G571" s="46"/>
      <c r="H571" s="46">
        <v>11</v>
      </c>
      <c r="J571" s="46">
        <v>16</v>
      </c>
      <c r="L571" s="46">
        <v>7</v>
      </c>
      <c r="N571" s="46">
        <v>7</v>
      </c>
      <c r="P571" s="46">
        <v>16</v>
      </c>
      <c r="R571" s="46">
        <v>14</v>
      </c>
      <c r="T571" s="58">
        <v>11</v>
      </c>
    </row>
    <row r="572" spans="1:21" ht="14.25" customHeight="1" x14ac:dyDescent="0.25">
      <c r="B572" s="45" t="s">
        <v>92</v>
      </c>
      <c r="C572" s="46"/>
      <c r="D572" s="46">
        <v>4</v>
      </c>
      <c r="E572" s="46"/>
      <c r="F572" s="46">
        <v>4</v>
      </c>
      <c r="G572" s="46"/>
      <c r="H572" s="46">
        <v>2</v>
      </c>
      <c r="J572" s="46">
        <v>1</v>
      </c>
      <c r="L572" s="46">
        <v>0</v>
      </c>
      <c r="N572" s="46">
        <v>0</v>
      </c>
      <c r="P572" s="46">
        <v>0</v>
      </c>
      <c r="R572" s="46">
        <v>0</v>
      </c>
      <c r="T572" s="58">
        <v>0</v>
      </c>
    </row>
    <row r="573" spans="1:21" ht="14.25" customHeight="1" thickBot="1" x14ac:dyDescent="0.3">
      <c r="B573" s="48" t="s">
        <v>93</v>
      </c>
      <c r="C573" s="49"/>
      <c r="D573" s="49">
        <v>4</v>
      </c>
      <c r="E573" s="49"/>
      <c r="F573" s="49">
        <v>8</v>
      </c>
      <c r="G573" s="49"/>
      <c r="H573" s="49">
        <v>4</v>
      </c>
      <c r="J573" s="49">
        <v>11</v>
      </c>
      <c r="L573" s="49">
        <v>4</v>
      </c>
      <c r="N573" s="49">
        <v>2</v>
      </c>
      <c r="P573" s="49">
        <v>8</v>
      </c>
      <c r="R573" s="49">
        <v>8</v>
      </c>
      <c r="T573" s="60">
        <v>5</v>
      </c>
    </row>
    <row r="574" spans="1:21" ht="14.25" hidden="1" customHeight="1" thickBot="1" x14ac:dyDescent="0.3"/>
    <row r="575" spans="1:21" ht="14.25" hidden="1" customHeight="1" thickBot="1" x14ac:dyDescent="0.3">
      <c r="A575" s="97" t="s">
        <v>63</v>
      </c>
      <c r="B575" s="37"/>
      <c r="C575" s="135"/>
      <c r="D575" s="135"/>
      <c r="E575" s="135"/>
      <c r="F575" s="135"/>
      <c r="G575" s="135"/>
      <c r="H575" s="135"/>
      <c r="I575" s="135"/>
      <c r="J575" s="135"/>
      <c r="K575" s="135"/>
      <c r="L575" s="135"/>
      <c r="M575" s="135"/>
      <c r="N575" s="135"/>
      <c r="O575" s="135"/>
      <c r="P575" s="135"/>
      <c r="Q575" s="135"/>
      <c r="R575" s="135"/>
      <c r="S575" s="135"/>
      <c r="T575" s="135"/>
      <c r="U575" s="135"/>
    </row>
    <row r="576" spans="1:21" ht="14.25" customHeight="1" thickBot="1" x14ac:dyDescent="0.3">
      <c r="A576" s="97"/>
      <c r="B576" s="39" t="s">
        <v>85</v>
      </c>
      <c r="C576" s="40" t="str">
        <f t="shared" ref="C576:U576" si="23">C$3</f>
        <v>ENE-JUN 17</v>
      </c>
      <c r="D576" s="40" t="str">
        <f t="shared" si="23"/>
        <v>AGO-DIC 16</v>
      </c>
      <c r="E576" s="40" t="str">
        <f t="shared" si="23"/>
        <v>ENE-JUN 16</v>
      </c>
      <c r="F576" s="40" t="str">
        <f t="shared" si="23"/>
        <v>AGO-DIC 15</v>
      </c>
      <c r="G576" s="40" t="str">
        <f t="shared" si="23"/>
        <v>ENE-JUN 15</v>
      </c>
      <c r="H576" s="40" t="str">
        <f t="shared" si="23"/>
        <v>AGO-DIC 14</v>
      </c>
      <c r="I576" s="40" t="str">
        <f t="shared" si="23"/>
        <v>ENE-JUN 14</v>
      </c>
      <c r="J576" s="40" t="str">
        <f t="shared" si="23"/>
        <v>AGO-DIC 13</v>
      </c>
      <c r="K576" s="40" t="str">
        <f t="shared" si="23"/>
        <v>ENE-JUN 13</v>
      </c>
      <c r="L576" s="40" t="str">
        <f t="shared" si="23"/>
        <v>AGO-DIC 12</v>
      </c>
      <c r="M576" s="40" t="str">
        <f t="shared" si="23"/>
        <v>ENE-JUN 12</v>
      </c>
      <c r="N576" s="40" t="str">
        <f t="shared" si="23"/>
        <v>AGO-DIC 11</v>
      </c>
      <c r="O576" s="40" t="str">
        <f t="shared" si="23"/>
        <v>ENE-JUN 11</v>
      </c>
      <c r="P576" s="40" t="str">
        <f t="shared" si="23"/>
        <v>AGO-DIC 10</v>
      </c>
      <c r="Q576" s="40" t="str">
        <f t="shared" si="23"/>
        <v>ENE-JUN 10</v>
      </c>
      <c r="R576" s="40" t="str">
        <f t="shared" si="23"/>
        <v>AGO-DIC 09</v>
      </c>
      <c r="S576" s="40" t="str">
        <f t="shared" si="23"/>
        <v>ENE-JUN 09</v>
      </c>
      <c r="T576" s="40" t="str">
        <f t="shared" si="23"/>
        <v>AGO-DIC 08</v>
      </c>
      <c r="U576" s="40" t="str">
        <f t="shared" si="23"/>
        <v>ENE-JUN 08</v>
      </c>
    </row>
    <row r="577" spans="1:21" ht="14.25" customHeight="1" x14ac:dyDescent="0.25">
      <c r="A577" s="97"/>
      <c r="B577" s="41" t="s">
        <v>87</v>
      </c>
      <c r="C577" s="42">
        <f t="shared" ref="C577:U583" si="24">C587+C597+C607+C617</f>
        <v>78</v>
      </c>
      <c r="D577" s="42">
        <f t="shared" si="24"/>
        <v>31</v>
      </c>
      <c r="E577" s="42">
        <f t="shared" si="24"/>
        <v>72</v>
      </c>
      <c r="F577" s="42">
        <f t="shared" si="24"/>
        <v>30</v>
      </c>
      <c r="G577" s="42">
        <f t="shared" si="24"/>
        <v>81</v>
      </c>
      <c r="H577" s="42">
        <f t="shared" si="24"/>
        <v>30</v>
      </c>
      <c r="I577" s="42">
        <f t="shared" si="24"/>
        <v>97</v>
      </c>
      <c r="J577" s="42">
        <f t="shared" si="24"/>
        <v>28</v>
      </c>
      <c r="K577" s="42">
        <f t="shared" si="24"/>
        <v>44</v>
      </c>
      <c r="L577" s="42">
        <f t="shared" si="24"/>
        <v>33</v>
      </c>
      <c r="M577" s="42">
        <f t="shared" si="24"/>
        <v>42</v>
      </c>
      <c r="N577" s="42">
        <f t="shared" si="24"/>
        <v>23</v>
      </c>
      <c r="O577" s="42">
        <f t="shared" si="24"/>
        <v>0</v>
      </c>
      <c r="P577" s="42">
        <f t="shared" si="24"/>
        <v>27</v>
      </c>
      <c r="Q577" s="42">
        <f t="shared" si="24"/>
        <v>0</v>
      </c>
      <c r="R577" s="42">
        <f t="shared" si="24"/>
        <v>29</v>
      </c>
      <c r="S577" s="42">
        <f t="shared" si="24"/>
        <v>0</v>
      </c>
      <c r="T577" s="42">
        <f t="shared" si="24"/>
        <v>36</v>
      </c>
      <c r="U577" s="42">
        <f t="shared" si="24"/>
        <v>0</v>
      </c>
    </row>
    <row r="578" spans="1:21" ht="14.25" customHeight="1" x14ac:dyDescent="0.25">
      <c r="A578" s="97"/>
      <c r="B578" s="43" t="s">
        <v>88</v>
      </c>
      <c r="C578" s="44">
        <f t="shared" si="24"/>
        <v>32</v>
      </c>
      <c r="D578" s="44">
        <f t="shared" si="24"/>
        <v>3</v>
      </c>
      <c r="E578" s="44">
        <f t="shared" si="24"/>
        <v>30</v>
      </c>
      <c r="F578" s="44">
        <f t="shared" si="24"/>
        <v>14</v>
      </c>
      <c r="G578" s="44">
        <f t="shared" si="24"/>
        <v>40</v>
      </c>
      <c r="H578" s="44">
        <f t="shared" si="24"/>
        <v>6</v>
      </c>
      <c r="I578" s="44">
        <f t="shared" si="24"/>
        <v>39</v>
      </c>
      <c r="J578" s="44">
        <f t="shared" si="24"/>
        <v>10</v>
      </c>
      <c r="K578" s="44">
        <f t="shared" si="24"/>
        <v>18</v>
      </c>
      <c r="L578" s="44">
        <f t="shared" si="24"/>
        <v>13</v>
      </c>
      <c r="M578" s="44">
        <f t="shared" si="24"/>
        <v>23</v>
      </c>
      <c r="N578" s="44">
        <f t="shared" si="24"/>
        <v>7</v>
      </c>
      <c r="O578" s="44">
        <f t="shared" si="24"/>
        <v>0</v>
      </c>
      <c r="P578" s="44">
        <f t="shared" si="24"/>
        <v>8</v>
      </c>
      <c r="Q578" s="44">
        <f t="shared" si="24"/>
        <v>0</v>
      </c>
      <c r="R578" s="44">
        <f t="shared" si="24"/>
        <v>12</v>
      </c>
      <c r="S578" s="44">
        <f t="shared" si="24"/>
        <v>0</v>
      </c>
      <c r="T578" s="44">
        <f t="shared" si="24"/>
        <v>11</v>
      </c>
      <c r="U578" s="44">
        <f t="shared" si="24"/>
        <v>0</v>
      </c>
    </row>
    <row r="579" spans="1:21" ht="14.25" customHeight="1" x14ac:dyDescent="0.25">
      <c r="A579" s="97"/>
      <c r="B579" s="45" t="s">
        <v>89</v>
      </c>
      <c r="C579" s="46">
        <f t="shared" si="24"/>
        <v>22</v>
      </c>
      <c r="D579" s="46">
        <f t="shared" si="24"/>
        <v>1</v>
      </c>
      <c r="E579" s="46">
        <f t="shared" si="24"/>
        <v>23</v>
      </c>
      <c r="F579" s="46">
        <f t="shared" si="24"/>
        <v>13</v>
      </c>
      <c r="G579" s="46">
        <f t="shared" si="24"/>
        <v>29</v>
      </c>
      <c r="H579" s="46">
        <f t="shared" si="24"/>
        <v>5</v>
      </c>
      <c r="I579" s="46">
        <f t="shared" si="24"/>
        <v>31</v>
      </c>
      <c r="J579" s="46">
        <f t="shared" si="24"/>
        <v>9</v>
      </c>
      <c r="K579" s="46">
        <f t="shared" si="24"/>
        <v>9</v>
      </c>
      <c r="L579" s="46">
        <f t="shared" si="24"/>
        <v>9</v>
      </c>
      <c r="M579" s="46">
        <f t="shared" si="24"/>
        <v>14</v>
      </c>
      <c r="N579" s="46">
        <f t="shared" si="24"/>
        <v>4</v>
      </c>
      <c r="O579" s="46">
        <f t="shared" si="24"/>
        <v>0</v>
      </c>
      <c r="P579" s="46">
        <f t="shared" si="24"/>
        <v>5</v>
      </c>
      <c r="Q579" s="46">
        <f t="shared" si="24"/>
        <v>0</v>
      </c>
      <c r="R579" s="46">
        <f t="shared" si="24"/>
        <v>11</v>
      </c>
      <c r="S579" s="46">
        <f t="shared" si="24"/>
        <v>0</v>
      </c>
      <c r="T579" s="46">
        <f t="shared" si="24"/>
        <v>9</v>
      </c>
      <c r="U579" s="44">
        <f t="shared" si="24"/>
        <v>0</v>
      </c>
    </row>
    <row r="580" spans="1:21" ht="14.25" customHeight="1" x14ac:dyDescent="0.25">
      <c r="A580" s="97"/>
      <c r="B580" s="45" t="s">
        <v>90</v>
      </c>
      <c r="C580" s="47">
        <f t="shared" si="24"/>
        <v>60</v>
      </c>
      <c r="D580" s="47">
        <f t="shared" si="24"/>
        <v>14</v>
      </c>
      <c r="E580" s="47">
        <f t="shared" si="24"/>
        <v>50</v>
      </c>
      <c r="F580" s="47">
        <f t="shared" si="24"/>
        <v>23</v>
      </c>
      <c r="G580" s="47">
        <f t="shared" si="24"/>
        <v>65</v>
      </c>
      <c r="H580" s="47">
        <f t="shared" si="24"/>
        <v>24</v>
      </c>
      <c r="I580" s="47">
        <f t="shared" si="24"/>
        <v>70</v>
      </c>
      <c r="J580" s="47">
        <f t="shared" si="24"/>
        <v>22</v>
      </c>
      <c r="K580" s="47">
        <f t="shared" si="24"/>
        <v>28</v>
      </c>
      <c r="L580" s="47">
        <f t="shared" si="24"/>
        <v>25</v>
      </c>
      <c r="M580" s="47">
        <f t="shared" si="24"/>
        <v>29</v>
      </c>
      <c r="N580" s="47">
        <f t="shared" si="24"/>
        <v>13</v>
      </c>
      <c r="O580" s="47">
        <f t="shared" si="24"/>
        <v>0</v>
      </c>
      <c r="P580" s="47">
        <f t="shared" si="24"/>
        <v>16</v>
      </c>
      <c r="Q580" s="47">
        <f t="shared" si="24"/>
        <v>0</v>
      </c>
      <c r="R580" s="47">
        <f t="shared" si="24"/>
        <v>18</v>
      </c>
      <c r="S580" s="47">
        <f t="shared" si="24"/>
        <v>0</v>
      </c>
      <c r="T580" s="47">
        <f t="shared" si="24"/>
        <v>19</v>
      </c>
      <c r="U580" s="44">
        <f t="shared" si="24"/>
        <v>0</v>
      </c>
    </row>
    <row r="581" spans="1:21" ht="14.25" customHeight="1" x14ac:dyDescent="0.25">
      <c r="A581" s="97"/>
      <c r="B581" s="45" t="s">
        <v>91</v>
      </c>
      <c r="C581" s="46">
        <f t="shared" si="24"/>
        <v>22</v>
      </c>
      <c r="D581" s="46">
        <f t="shared" si="24"/>
        <v>16</v>
      </c>
      <c r="E581" s="46">
        <f t="shared" si="24"/>
        <v>31</v>
      </c>
      <c r="F581" s="46">
        <f t="shared" si="24"/>
        <v>5</v>
      </c>
      <c r="G581" s="46">
        <f t="shared" si="24"/>
        <v>30</v>
      </c>
      <c r="H581" s="46">
        <f t="shared" si="24"/>
        <v>11</v>
      </c>
      <c r="I581" s="46">
        <f t="shared" si="24"/>
        <v>37</v>
      </c>
      <c r="J581" s="46">
        <f t="shared" si="24"/>
        <v>9</v>
      </c>
      <c r="K581" s="46">
        <f t="shared" si="24"/>
        <v>18</v>
      </c>
      <c r="L581" s="46">
        <f t="shared" si="24"/>
        <v>11</v>
      </c>
      <c r="M581" s="46">
        <f t="shared" si="24"/>
        <v>16</v>
      </c>
      <c r="N581" s="46">
        <f t="shared" si="24"/>
        <v>14</v>
      </c>
      <c r="O581" s="46">
        <f t="shared" si="24"/>
        <v>0</v>
      </c>
      <c r="P581" s="46">
        <f t="shared" si="24"/>
        <v>16</v>
      </c>
      <c r="Q581" s="46">
        <f t="shared" si="24"/>
        <v>0</v>
      </c>
      <c r="R581" s="46">
        <f t="shared" si="24"/>
        <v>13</v>
      </c>
      <c r="S581" s="46">
        <f t="shared" si="24"/>
        <v>0</v>
      </c>
      <c r="T581" s="46">
        <f t="shared" si="24"/>
        <v>23</v>
      </c>
      <c r="U581" s="44">
        <f t="shared" si="24"/>
        <v>0</v>
      </c>
    </row>
    <row r="582" spans="1:21" ht="14.25" customHeight="1" x14ac:dyDescent="0.25">
      <c r="A582" s="97"/>
      <c r="B582" s="45" t="s">
        <v>92</v>
      </c>
      <c r="C582" s="46">
        <f t="shared" si="24"/>
        <v>24</v>
      </c>
      <c r="D582" s="46">
        <f t="shared" si="24"/>
        <v>7</v>
      </c>
      <c r="E582" s="46">
        <f t="shared" si="24"/>
        <v>6</v>
      </c>
      <c r="F582" s="46">
        <f t="shared" si="24"/>
        <v>4</v>
      </c>
      <c r="G582" s="46">
        <f t="shared" si="24"/>
        <v>5</v>
      </c>
      <c r="H582" s="46">
        <f t="shared" si="24"/>
        <v>6</v>
      </c>
      <c r="I582" s="46">
        <f t="shared" si="24"/>
        <v>7</v>
      </c>
      <c r="J582" s="46">
        <f t="shared" si="24"/>
        <v>3</v>
      </c>
      <c r="K582" s="46">
        <f t="shared" si="24"/>
        <v>6</v>
      </c>
      <c r="L582" s="46">
        <f t="shared" si="24"/>
        <v>2</v>
      </c>
      <c r="M582" s="46">
        <f t="shared" si="24"/>
        <v>0</v>
      </c>
      <c r="N582" s="46">
        <f t="shared" si="24"/>
        <v>0</v>
      </c>
      <c r="O582" s="46">
        <f t="shared" si="24"/>
        <v>0</v>
      </c>
      <c r="P582" s="46">
        <f t="shared" si="24"/>
        <v>0</v>
      </c>
      <c r="Q582" s="46">
        <f t="shared" si="24"/>
        <v>0</v>
      </c>
      <c r="R582" s="46">
        <f t="shared" si="24"/>
        <v>0</v>
      </c>
      <c r="S582" s="46">
        <f t="shared" si="24"/>
        <v>0</v>
      </c>
      <c r="T582" s="46">
        <f t="shared" si="24"/>
        <v>0</v>
      </c>
      <c r="U582" s="44">
        <f t="shared" si="24"/>
        <v>0</v>
      </c>
    </row>
    <row r="583" spans="1:21" ht="14.25" customHeight="1" thickBot="1" x14ac:dyDescent="0.3">
      <c r="A583" s="97"/>
      <c r="B583" s="48" t="s">
        <v>93</v>
      </c>
      <c r="C583" s="49">
        <f t="shared" si="24"/>
        <v>0</v>
      </c>
      <c r="D583" s="49">
        <f t="shared" si="24"/>
        <v>5</v>
      </c>
      <c r="E583" s="49">
        <f t="shared" si="24"/>
        <v>5</v>
      </c>
      <c r="F583" s="49">
        <f t="shared" si="24"/>
        <v>7</v>
      </c>
      <c r="G583" s="49">
        <f t="shared" si="24"/>
        <v>6</v>
      </c>
      <c r="H583" s="49">
        <f t="shared" si="24"/>
        <v>7</v>
      </c>
      <c r="I583" s="49">
        <f t="shared" si="24"/>
        <v>14</v>
      </c>
      <c r="J583" s="49">
        <f t="shared" si="24"/>
        <v>6</v>
      </c>
      <c r="K583" s="49">
        <f t="shared" si="24"/>
        <v>2</v>
      </c>
      <c r="L583" s="49">
        <f t="shared" si="24"/>
        <v>6</v>
      </c>
      <c r="M583" s="49">
        <f t="shared" si="24"/>
        <v>3</v>
      </c>
      <c r="N583" s="49">
        <f t="shared" si="24"/>
        <v>2</v>
      </c>
      <c r="O583" s="49">
        <f t="shared" si="24"/>
        <v>0</v>
      </c>
      <c r="P583" s="49">
        <f t="shared" si="24"/>
        <v>3</v>
      </c>
      <c r="Q583" s="49">
        <f t="shared" si="24"/>
        <v>0</v>
      </c>
      <c r="R583" s="49">
        <f t="shared" si="24"/>
        <v>4</v>
      </c>
      <c r="S583" s="49">
        <f t="shared" si="24"/>
        <v>0</v>
      </c>
      <c r="T583" s="49">
        <f t="shared" si="24"/>
        <v>2</v>
      </c>
      <c r="U583" s="49">
        <f t="shared" si="24"/>
        <v>0</v>
      </c>
    </row>
    <row r="584" spans="1:21" ht="14.25" hidden="1" customHeight="1" thickBot="1" x14ac:dyDescent="0.3">
      <c r="A584" s="97"/>
    </row>
    <row r="585" spans="1:21" ht="14.25" customHeight="1" thickBot="1" x14ac:dyDescent="0.3">
      <c r="A585" s="53" t="s">
        <v>83</v>
      </c>
      <c r="B585" s="53" t="s">
        <v>83</v>
      </c>
      <c r="C585" s="61" t="s">
        <v>67</v>
      </c>
      <c r="D585" s="61"/>
      <c r="E585" s="61" t="s">
        <v>68</v>
      </c>
      <c r="F585" s="37"/>
      <c r="G585" s="61" t="s">
        <v>69</v>
      </c>
      <c r="I585" s="61" t="s">
        <v>9</v>
      </c>
    </row>
    <row r="586" spans="1:21" ht="14.25" customHeight="1" thickBot="1" x14ac:dyDescent="0.3">
      <c r="B586" s="54" t="s">
        <v>85</v>
      </c>
      <c r="C586" s="62" t="s">
        <v>126</v>
      </c>
      <c r="D586" s="62"/>
      <c r="E586" s="62" t="s">
        <v>106</v>
      </c>
      <c r="F586" s="119"/>
      <c r="G586" s="62" t="s">
        <v>104</v>
      </c>
      <c r="I586" s="62" t="s">
        <v>81</v>
      </c>
    </row>
    <row r="587" spans="1:21" ht="14.25" customHeight="1" x14ac:dyDescent="0.25">
      <c r="B587" s="41" t="s">
        <v>87</v>
      </c>
      <c r="C587" s="56">
        <v>25</v>
      </c>
      <c r="D587" s="56"/>
      <c r="E587" s="56">
        <v>25</v>
      </c>
      <c r="F587" s="41"/>
      <c r="G587" s="56">
        <v>25</v>
      </c>
      <c r="I587" s="56">
        <v>31</v>
      </c>
    </row>
    <row r="588" spans="1:21" ht="14.25" customHeight="1" x14ac:dyDescent="0.25">
      <c r="A588" s="53"/>
      <c r="B588" s="43" t="s">
        <v>88</v>
      </c>
      <c r="C588" s="57">
        <v>11</v>
      </c>
      <c r="D588" s="57"/>
      <c r="E588" s="57">
        <v>12</v>
      </c>
      <c r="F588" s="43"/>
      <c r="G588" s="57">
        <v>15</v>
      </c>
      <c r="I588" s="57">
        <v>17</v>
      </c>
    </row>
    <row r="589" spans="1:21" ht="14.25" customHeight="1" x14ac:dyDescent="0.25">
      <c r="B589" s="45" t="s">
        <v>89</v>
      </c>
      <c r="C589" s="57">
        <v>5</v>
      </c>
      <c r="D589" s="57"/>
      <c r="E589" s="57">
        <v>9</v>
      </c>
      <c r="F589" s="43"/>
      <c r="G589" s="57">
        <v>10</v>
      </c>
      <c r="I589" s="57">
        <v>14</v>
      </c>
    </row>
    <row r="590" spans="1:21" ht="14.25" customHeight="1" x14ac:dyDescent="0.25">
      <c r="B590" s="45" t="s">
        <v>90</v>
      </c>
      <c r="C590" s="57">
        <v>24</v>
      </c>
      <c r="D590" s="57"/>
      <c r="E590" s="57">
        <v>20</v>
      </c>
      <c r="F590" s="43"/>
      <c r="G590" s="57">
        <v>20</v>
      </c>
      <c r="I590" s="57">
        <v>22</v>
      </c>
    </row>
    <row r="591" spans="1:21" ht="14.25" customHeight="1" x14ac:dyDescent="0.25">
      <c r="B591" s="45" t="s">
        <v>91</v>
      </c>
      <c r="C591" s="57">
        <v>3</v>
      </c>
      <c r="D591" s="57"/>
      <c r="E591" s="57">
        <v>10</v>
      </c>
      <c r="F591" s="43"/>
      <c r="G591" s="57">
        <v>9</v>
      </c>
      <c r="I591" s="57">
        <v>10</v>
      </c>
    </row>
    <row r="592" spans="1:21" ht="14.25" customHeight="1" x14ac:dyDescent="0.25">
      <c r="B592" s="45" t="s">
        <v>92</v>
      </c>
      <c r="C592" s="57">
        <v>11</v>
      </c>
      <c r="D592" s="57"/>
      <c r="E592" s="57">
        <v>2</v>
      </c>
      <c r="F592" s="43"/>
      <c r="G592" s="57">
        <v>1</v>
      </c>
      <c r="I592" s="57">
        <v>2</v>
      </c>
    </row>
    <row r="593" spans="1:20" ht="14.25" customHeight="1" thickBot="1" x14ac:dyDescent="0.3">
      <c r="B593" s="48" t="s">
        <v>93</v>
      </c>
      <c r="C593" s="60">
        <v>0</v>
      </c>
      <c r="D593" s="60"/>
      <c r="E593" s="60">
        <v>1</v>
      </c>
      <c r="F593" s="48"/>
      <c r="G593" s="60">
        <v>0</v>
      </c>
      <c r="I593" s="60">
        <v>2</v>
      </c>
    </row>
    <row r="594" spans="1:20" ht="14.25" hidden="1" customHeight="1" thickBot="1" x14ac:dyDescent="0.3">
      <c r="A594" s="97"/>
    </row>
    <row r="595" spans="1:20" ht="14.25" customHeight="1" thickBot="1" x14ac:dyDescent="0.3">
      <c r="A595" s="53" t="s">
        <v>64</v>
      </c>
      <c r="B595" s="53" t="s">
        <v>64</v>
      </c>
      <c r="C595" s="51" t="s">
        <v>68</v>
      </c>
      <c r="D595" s="51"/>
      <c r="E595" s="51" t="s">
        <v>69</v>
      </c>
      <c r="F595" s="37"/>
      <c r="G595" s="51" t="s">
        <v>9</v>
      </c>
      <c r="I595" s="51" t="s">
        <v>10</v>
      </c>
      <c r="K595" s="52" t="s">
        <v>11</v>
      </c>
      <c r="M595" s="52" t="s">
        <v>12</v>
      </c>
    </row>
    <row r="596" spans="1:20" ht="14.25" customHeight="1" thickBot="1" x14ac:dyDescent="0.3">
      <c r="B596" s="54" t="s">
        <v>85</v>
      </c>
      <c r="C596" s="55" t="s">
        <v>126</v>
      </c>
      <c r="D596" s="55"/>
      <c r="E596" s="55" t="s">
        <v>106</v>
      </c>
      <c r="F596" s="119"/>
      <c r="G596" s="55" t="s">
        <v>104</v>
      </c>
      <c r="I596" s="55" t="s">
        <v>81</v>
      </c>
      <c r="K596" s="55" t="s">
        <v>4</v>
      </c>
      <c r="M596" s="55" t="s">
        <v>3</v>
      </c>
    </row>
    <row r="597" spans="1:20" ht="14.25" customHeight="1" x14ac:dyDescent="0.25">
      <c r="B597" s="41" t="s">
        <v>87</v>
      </c>
      <c r="C597" s="42">
        <v>39</v>
      </c>
      <c r="D597" s="42"/>
      <c r="E597" s="42">
        <v>31</v>
      </c>
      <c r="F597" s="41"/>
      <c r="G597" s="42">
        <v>40</v>
      </c>
      <c r="I597" s="42">
        <v>38</v>
      </c>
      <c r="K597" s="42">
        <v>44</v>
      </c>
      <c r="M597" s="42">
        <v>42</v>
      </c>
    </row>
    <row r="598" spans="1:20" ht="14.25" customHeight="1" x14ac:dyDescent="0.25">
      <c r="B598" s="43" t="s">
        <v>88</v>
      </c>
      <c r="C598" s="44">
        <v>16</v>
      </c>
      <c r="D598" s="44"/>
      <c r="E598" s="44">
        <v>13</v>
      </c>
      <c r="F598" s="43"/>
      <c r="G598" s="44">
        <v>15</v>
      </c>
      <c r="I598" s="44">
        <v>16</v>
      </c>
      <c r="K598" s="44">
        <v>18</v>
      </c>
      <c r="M598" s="44">
        <v>23</v>
      </c>
    </row>
    <row r="599" spans="1:20" ht="14.25" customHeight="1" x14ac:dyDescent="0.25">
      <c r="B599" s="45" t="s">
        <v>89</v>
      </c>
      <c r="C599" s="44">
        <v>12</v>
      </c>
      <c r="D599" s="44"/>
      <c r="E599" s="44">
        <v>9</v>
      </c>
      <c r="F599" s="43"/>
      <c r="G599" s="44">
        <v>10</v>
      </c>
      <c r="I599" s="44">
        <v>11</v>
      </c>
      <c r="K599" s="46">
        <v>9</v>
      </c>
      <c r="M599" s="46">
        <v>14</v>
      </c>
    </row>
    <row r="600" spans="1:20" ht="14.25" customHeight="1" x14ac:dyDescent="0.25">
      <c r="B600" s="45" t="s">
        <v>90</v>
      </c>
      <c r="C600" s="44">
        <v>24</v>
      </c>
      <c r="D600" s="44"/>
      <c r="E600" s="44">
        <v>21</v>
      </c>
      <c r="F600" s="43"/>
      <c r="G600" s="44">
        <v>31</v>
      </c>
      <c r="I600" s="44">
        <v>30</v>
      </c>
      <c r="K600" s="47">
        <v>28</v>
      </c>
      <c r="M600" s="47">
        <v>29</v>
      </c>
    </row>
    <row r="601" spans="1:20" ht="14.25" customHeight="1" x14ac:dyDescent="0.25">
      <c r="B601" s="45" t="s">
        <v>91</v>
      </c>
      <c r="C601" s="44">
        <v>17</v>
      </c>
      <c r="D601" s="44"/>
      <c r="E601" s="44">
        <v>12</v>
      </c>
      <c r="F601" s="43"/>
      <c r="G601" s="44">
        <v>16</v>
      </c>
      <c r="I601" s="44">
        <v>11</v>
      </c>
      <c r="K601" s="46">
        <v>18</v>
      </c>
      <c r="M601" s="46">
        <v>16</v>
      </c>
    </row>
    <row r="602" spans="1:20" ht="14.25" customHeight="1" x14ac:dyDescent="0.25">
      <c r="B602" s="45" t="s">
        <v>92</v>
      </c>
      <c r="C602" s="44">
        <v>6</v>
      </c>
      <c r="D602" s="44"/>
      <c r="E602" s="44">
        <v>3</v>
      </c>
      <c r="F602" s="43"/>
      <c r="G602" s="44">
        <v>3</v>
      </c>
      <c r="I602" s="44">
        <v>5</v>
      </c>
      <c r="K602" s="46">
        <v>6</v>
      </c>
      <c r="M602" s="46">
        <v>0</v>
      </c>
    </row>
    <row r="603" spans="1:20" ht="14.25" customHeight="1" thickBot="1" x14ac:dyDescent="0.3">
      <c r="B603" s="48" t="s">
        <v>93</v>
      </c>
      <c r="C603" s="49">
        <v>0</v>
      </c>
      <c r="D603" s="49"/>
      <c r="E603" s="49">
        <v>3</v>
      </c>
      <c r="F603" s="48"/>
      <c r="G603" s="49">
        <v>6</v>
      </c>
      <c r="I603" s="49">
        <v>6</v>
      </c>
      <c r="K603" s="49">
        <v>2</v>
      </c>
      <c r="M603" s="49">
        <v>3</v>
      </c>
    </row>
    <row r="604" spans="1:20" ht="15.75" hidden="1" thickBot="1" x14ac:dyDescent="0.3"/>
    <row r="605" spans="1:20" ht="14.25" customHeight="1" thickBot="1" x14ac:dyDescent="0.3">
      <c r="A605" s="53" t="s">
        <v>65</v>
      </c>
      <c r="B605" s="53" t="s">
        <v>65</v>
      </c>
      <c r="C605" s="51"/>
      <c r="D605" s="51" t="s">
        <v>68</v>
      </c>
      <c r="E605" s="51"/>
      <c r="F605" s="51" t="s">
        <v>69</v>
      </c>
      <c r="G605" s="51"/>
      <c r="H605" s="51" t="s">
        <v>9</v>
      </c>
      <c r="J605" s="51" t="s">
        <v>10</v>
      </c>
      <c r="L605" s="52" t="s">
        <v>11</v>
      </c>
      <c r="N605" s="52" t="s">
        <v>12</v>
      </c>
      <c r="P605" s="52" t="s">
        <v>94</v>
      </c>
      <c r="R605" s="52" t="s">
        <v>95</v>
      </c>
      <c r="T605" s="52" t="s">
        <v>96</v>
      </c>
    </row>
    <row r="606" spans="1:20" ht="14.25" customHeight="1" thickBot="1" x14ac:dyDescent="0.3">
      <c r="B606" s="54" t="s">
        <v>85</v>
      </c>
      <c r="C606" s="55"/>
      <c r="D606" s="55" t="s">
        <v>108</v>
      </c>
      <c r="E606" s="55"/>
      <c r="F606" s="55" t="s">
        <v>103</v>
      </c>
      <c r="G606" s="55"/>
      <c r="H606" s="55" t="s">
        <v>86</v>
      </c>
      <c r="J606" s="55" t="s">
        <v>67</v>
      </c>
      <c r="L606" s="55" t="s">
        <v>68</v>
      </c>
      <c r="N606" s="55" t="s">
        <v>69</v>
      </c>
      <c r="P606" s="55" t="s">
        <v>9</v>
      </c>
      <c r="R606" s="55" t="s">
        <v>10</v>
      </c>
      <c r="T606" s="55" t="s">
        <v>11</v>
      </c>
    </row>
    <row r="607" spans="1:20" ht="14.25" customHeight="1" x14ac:dyDescent="0.25">
      <c r="B607" s="41" t="s">
        <v>87</v>
      </c>
      <c r="C607" s="42"/>
      <c r="D607" s="42">
        <v>31</v>
      </c>
      <c r="E607" s="42"/>
      <c r="F607" s="42">
        <v>30</v>
      </c>
      <c r="G607" s="42"/>
      <c r="H607" s="42">
        <v>30</v>
      </c>
      <c r="J607" s="42">
        <v>28</v>
      </c>
      <c r="L607" s="42">
        <v>33</v>
      </c>
      <c r="N607" s="42">
        <v>23</v>
      </c>
      <c r="P607" s="42">
        <v>27</v>
      </c>
      <c r="R607" s="42">
        <v>29</v>
      </c>
      <c r="T607" s="42">
        <v>36</v>
      </c>
    </row>
    <row r="608" spans="1:20" ht="14.25" customHeight="1" x14ac:dyDescent="0.25">
      <c r="A608" s="53"/>
      <c r="B608" s="43" t="s">
        <v>88</v>
      </c>
      <c r="C608" s="44"/>
      <c r="D608" s="44">
        <v>3</v>
      </c>
      <c r="E608" s="44"/>
      <c r="F608" s="44">
        <v>14</v>
      </c>
      <c r="G608" s="44"/>
      <c r="H608" s="44">
        <v>6</v>
      </c>
      <c r="J608" s="44">
        <v>10</v>
      </c>
      <c r="L608" s="44">
        <v>13</v>
      </c>
      <c r="N608" s="44">
        <v>7</v>
      </c>
      <c r="P608" s="44">
        <v>8</v>
      </c>
      <c r="R608" s="44">
        <v>12</v>
      </c>
      <c r="T608" s="44">
        <v>11</v>
      </c>
    </row>
    <row r="609" spans="1:20" ht="14.25" customHeight="1" x14ac:dyDescent="0.25">
      <c r="B609" s="45" t="s">
        <v>89</v>
      </c>
      <c r="C609" s="44"/>
      <c r="D609" s="44">
        <v>1</v>
      </c>
      <c r="E609" s="44"/>
      <c r="F609" s="44">
        <v>13</v>
      </c>
      <c r="G609" s="44"/>
      <c r="H609" s="44">
        <v>5</v>
      </c>
      <c r="J609" s="44">
        <v>9</v>
      </c>
      <c r="L609" s="46">
        <v>9</v>
      </c>
      <c r="N609" s="46">
        <v>4</v>
      </c>
      <c r="P609" s="46">
        <v>5</v>
      </c>
      <c r="R609" s="46">
        <v>11</v>
      </c>
      <c r="T609" s="46">
        <v>9</v>
      </c>
    </row>
    <row r="610" spans="1:20" ht="14.25" customHeight="1" x14ac:dyDescent="0.25">
      <c r="B610" s="45" t="s">
        <v>90</v>
      </c>
      <c r="C610" s="44"/>
      <c r="D610" s="44">
        <v>14</v>
      </c>
      <c r="E610" s="44"/>
      <c r="F610" s="44">
        <v>23</v>
      </c>
      <c r="G610" s="44"/>
      <c r="H610" s="44">
        <v>24</v>
      </c>
      <c r="J610" s="44">
        <v>22</v>
      </c>
      <c r="L610" s="47">
        <v>25</v>
      </c>
      <c r="N610" s="47">
        <v>13</v>
      </c>
      <c r="P610" s="47">
        <v>16</v>
      </c>
      <c r="R610" s="47">
        <v>18</v>
      </c>
      <c r="T610" s="47">
        <v>19</v>
      </c>
    </row>
    <row r="611" spans="1:20" ht="14.25" customHeight="1" x14ac:dyDescent="0.25">
      <c r="B611" s="45" t="s">
        <v>91</v>
      </c>
      <c r="C611" s="44"/>
      <c r="D611" s="44">
        <v>16</v>
      </c>
      <c r="E611" s="44"/>
      <c r="F611" s="44">
        <v>5</v>
      </c>
      <c r="G611" s="44"/>
      <c r="H611" s="44">
        <v>11</v>
      </c>
      <c r="J611" s="44">
        <v>9</v>
      </c>
      <c r="L611" s="46">
        <v>11</v>
      </c>
      <c r="N611" s="46">
        <v>14</v>
      </c>
      <c r="P611" s="46">
        <v>16</v>
      </c>
      <c r="R611" s="46">
        <v>13</v>
      </c>
      <c r="T611" s="46">
        <v>23</v>
      </c>
    </row>
    <row r="612" spans="1:20" ht="14.25" customHeight="1" x14ac:dyDescent="0.25">
      <c r="B612" s="45" t="s">
        <v>92</v>
      </c>
      <c r="C612" s="44"/>
      <c r="D612" s="44">
        <v>7</v>
      </c>
      <c r="E612" s="44"/>
      <c r="F612" s="44">
        <v>4</v>
      </c>
      <c r="G612" s="44"/>
      <c r="H612" s="44">
        <v>6</v>
      </c>
      <c r="J612" s="44">
        <v>3</v>
      </c>
      <c r="L612" s="46">
        <v>2</v>
      </c>
      <c r="N612" s="46">
        <v>0</v>
      </c>
      <c r="P612" s="46">
        <v>0</v>
      </c>
      <c r="R612" s="46">
        <v>0</v>
      </c>
      <c r="T612" s="46">
        <v>0</v>
      </c>
    </row>
    <row r="613" spans="1:20" ht="14.25" customHeight="1" thickBot="1" x14ac:dyDescent="0.3">
      <c r="B613" s="48" t="s">
        <v>93</v>
      </c>
      <c r="C613" s="98"/>
      <c r="D613" s="98">
        <v>5</v>
      </c>
      <c r="E613" s="98"/>
      <c r="F613" s="98">
        <v>7</v>
      </c>
      <c r="G613" s="98"/>
      <c r="H613" s="98">
        <v>7</v>
      </c>
      <c r="J613" s="98">
        <v>6</v>
      </c>
      <c r="L613" s="49">
        <v>6</v>
      </c>
      <c r="N613" s="49">
        <v>2</v>
      </c>
      <c r="P613" s="49">
        <v>3</v>
      </c>
      <c r="R613" s="49">
        <v>4</v>
      </c>
      <c r="T613" s="49">
        <v>2</v>
      </c>
    </row>
    <row r="614" spans="1:20" ht="14.25" hidden="1" customHeight="1" thickBot="1" x14ac:dyDescent="0.3"/>
    <row r="615" spans="1:20" ht="14.25" customHeight="1" thickBot="1" x14ac:dyDescent="0.3">
      <c r="A615" s="53" t="s">
        <v>84</v>
      </c>
      <c r="B615" s="53" t="s">
        <v>84</v>
      </c>
      <c r="C615" s="61" t="s">
        <v>68</v>
      </c>
      <c r="D615" s="61"/>
      <c r="E615" s="61" t="s">
        <v>69</v>
      </c>
      <c r="F615" s="37"/>
      <c r="G615" s="61" t="s">
        <v>9</v>
      </c>
      <c r="I615" s="61" t="s">
        <v>10</v>
      </c>
    </row>
    <row r="616" spans="1:20" ht="14.25" customHeight="1" thickBot="1" x14ac:dyDescent="0.3">
      <c r="B616" s="54" t="s">
        <v>85</v>
      </c>
      <c r="C616" s="62" t="s">
        <v>126</v>
      </c>
      <c r="D616" s="62"/>
      <c r="E616" s="62" t="s">
        <v>106</v>
      </c>
      <c r="F616" s="119"/>
      <c r="G616" s="62" t="s">
        <v>104</v>
      </c>
      <c r="I616" s="62" t="s">
        <v>81</v>
      </c>
    </row>
    <row r="617" spans="1:20" ht="14.25" customHeight="1" x14ac:dyDescent="0.25">
      <c r="B617" s="41" t="s">
        <v>87</v>
      </c>
      <c r="C617" s="56">
        <v>14</v>
      </c>
      <c r="D617" s="56"/>
      <c r="E617" s="56">
        <v>16</v>
      </c>
      <c r="F617" s="41"/>
      <c r="G617" s="56">
        <v>16</v>
      </c>
      <c r="I617" s="56">
        <v>28</v>
      </c>
    </row>
    <row r="618" spans="1:20" ht="14.25" customHeight="1" x14ac:dyDescent="0.25">
      <c r="A618" s="53"/>
      <c r="B618" s="43" t="s">
        <v>88</v>
      </c>
      <c r="C618" s="57">
        <v>5</v>
      </c>
      <c r="D618" s="57"/>
      <c r="E618" s="57">
        <v>5</v>
      </c>
      <c r="F618" s="43"/>
      <c r="G618" s="57">
        <v>10</v>
      </c>
      <c r="I618" s="57">
        <v>6</v>
      </c>
    </row>
    <row r="619" spans="1:20" ht="14.25" customHeight="1" x14ac:dyDescent="0.25">
      <c r="B619" s="45" t="s">
        <v>89</v>
      </c>
      <c r="C619" s="57">
        <v>5</v>
      </c>
      <c r="D619" s="57"/>
      <c r="E619" s="57">
        <v>5</v>
      </c>
      <c r="F619" s="43"/>
      <c r="G619" s="57">
        <v>9</v>
      </c>
      <c r="I619" s="57">
        <v>6</v>
      </c>
    </row>
    <row r="620" spans="1:20" ht="14.25" customHeight="1" x14ac:dyDescent="0.25">
      <c r="B620" s="45" t="s">
        <v>90</v>
      </c>
      <c r="C620" s="57">
        <v>12</v>
      </c>
      <c r="D620" s="57"/>
      <c r="E620" s="57">
        <v>9</v>
      </c>
      <c r="F620" s="43"/>
      <c r="G620" s="57">
        <v>14</v>
      </c>
      <c r="I620" s="57">
        <v>18</v>
      </c>
    </row>
    <row r="621" spans="1:20" ht="14.25" customHeight="1" x14ac:dyDescent="0.25">
      <c r="B621" s="45" t="s">
        <v>91</v>
      </c>
      <c r="C621" s="57">
        <v>2</v>
      </c>
      <c r="D621" s="57"/>
      <c r="E621" s="57">
        <v>9</v>
      </c>
      <c r="F621" s="43"/>
      <c r="G621" s="57">
        <v>5</v>
      </c>
      <c r="I621" s="57">
        <v>16</v>
      </c>
    </row>
    <row r="622" spans="1:20" ht="14.25" customHeight="1" x14ac:dyDescent="0.25">
      <c r="B622" s="45" t="s">
        <v>92</v>
      </c>
      <c r="C622" s="57">
        <v>7</v>
      </c>
      <c r="D622" s="57"/>
      <c r="E622" s="57">
        <v>1</v>
      </c>
      <c r="F622" s="43"/>
      <c r="G622" s="57">
        <v>1</v>
      </c>
      <c r="I622" s="57">
        <v>0</v>
      </c>
    </row>
    <row r="623" spans="1:20" ht="14.25" customHeight="1" thickBot="1" x14ac:dyDescent="0.3">
      <c r="B623" s="48" t="s">
        <v>93</v>
      </c>
      <c r="C623" s="60">
        <v>0</v>
      </c>
      <c r="D623" s="60"/>
      <c r="E623" s="60">
        <v>1</v>
      </c>
      <c r="F623" s="48"/>
      <c r="G623" s="60">
        <v>0</v>
      </c>
      <c r="I623" s="60">
        <v>6</v>
      </c>
    </row>
    <row r="624" spans="1:20" ht="14.25" hidden="1" customHeight="1" thickBot="1" x14ac:dyDescent="0.3"/>
    <row r="625" spans="1:21" ht="14.25" hidden="1" customHeight="1" thickBot="1" x14ac:dyDescent="0.3">
      <c r="A625" s="97" t="s">
        <v>124</v>
      </c>
      <c r="B625" s="37"/>
      <c r="C625" s="135"/>
      <c r="D625" s="135"/>
      <c r="E625" s="135"/>
      <c r="F625" s="135"/>
      <c r="G625" s="135"/>
      <c r="H625" s="135"/>
      <c r="I625" s="135"/>
      <c r="J625" s="135"/>
      <c r="K625" s="135"/>
      <c r="L625" s="135"/>
      <c r="M625" s="135"/>
      <c r="N625" s="135"/>
      <c r="O625" s="135"/>
      <c r="P625" s="135"/>
      <c r="Q625" s="135"/>
      <c r="R625" s="135"/>
      <c r="S625" s="135"/>
      <c r="T625" s="135"/>
      <c r="U625" s="135"/>
    </row>
    <row r="626" spans="1:21" ht="14.25" customHeight="1" thickBot="1" x14ac:dyDescent="0.3">
      <c r="A626" s="97"/>
      <c r="B626" s="39" t="s">
        <v>85</v>
      </c>
      <c r="C626" s="40" t="str">
        <f t="shared" ref="C626:U626" si="25">C$3</f>
        <v>ENE-JUN 17</v>
      </c>
      <c r="D626" s="40" t="str">
        <f t="shared" si="25"/>
        <v>AGO-DIC 16</v>
      </c>
      <c r="E626" s="40" t="str">
        <f t="shared" si="25"/>
        <v>ENE-JUN 16</v>
      </c>
      <c r="F626" s="40" t="str">
        <f t="shared" si="25"/>
        <v>AGO-DIC 15</v>
      </c>
      <c r="G626" s="40" t="str">
        <f t="shared" si="25"/>
        <v>ENE-JUN 15</v>
      </c>
      <c r="H626" s="40" t="str">
        <f t="shared" si="25"/>
        <v>AGO-DIC 14</v>
      </c>
      <c r="I626" s="40" t="str">
        <f t="shared" si="25"/>
        <v>ENE-JUN 14</v>
      </c>
      <c r="J626" s="40" t="str">
        <f t="shared" si="25"/>
        <v>AGO-DIC 13</v>
      </c>
      <c r="K626" s="40" t="str">
        <f t="shared" si="25"/>
        <v>ENE-JUN 13</v>
      </c>
      <c r="L626" s="40" t="str">
        <f t="shared" si="25"/>
        <v>AGO-DIC 12</v>
      </c>
      <c r="M626" s="40" t="str">
        <f t="shared" si="25"/>
        <v>ENE-JUN 12</v>
      </c>
      <c r="N626" s="40" t="str">
        <f t="shared" si="25"/>
        <v>AGO-DIC 11</v>
      </c>
      <c r="O626" s="40" t="str">
        <f t="shared" si="25"/>
        <v>ENE-JUN 11</v>
      </c>
      <c r="P626" s="40" t="str">
        <f t="shared" si="25"/>
        <v>AGO-DIC 10</v>
      </c>
      <c r="Q626" s="40" t="str">
        <f t="shared" si="25"/>
        <v>ENE-JUN 10</v>
      </c>
      <c r="R626" s="40" t="str">
        <f t="shared" si="25"/>
        <v>AGO-DIC 09</v>
      </c>
      <c r="S626" s="40" t="str">
        <f t="shared" si="25"/>
        <v>ENE-JUN 09</v>
      </c>
      <c r="T626" s="40" t="str">
        <f t="shared" si="25"/>
        <v>AGO-DIC 08</v>
      </c>
      <c r="U626" s="40" t="str">
        <f t="shared" si="25"/>
        <v>ENE-JUN 08</v>
      </c>
    </row>
    <row r="627" spans="1:21" ht="14.25" customHeight="1" x14ac:dyDescent="0.25">
      <c r="A627" s="97"/>
      <c r="B627" s="41" t="s">
        <v>87</v>
      </c>
      <c r="C627" s="42">
        <f t="shared" ref="C627:U633" si="26">C637+C647</f>
        <v>0</v>
      </c>
      <c r="D627" s="42">
        <f t="shared" si="26"/>
        <v>168</v>
      </c>
      <c r="E627" s="42">
        <f t="shared" si="26"/>
        <v>0</v>
      </c>
      <c r="F627" s="42">
        <f t="shared" si="26"/>
        <v>0</v>
      </c>
      <c r="G627" s="42">
        <f t="shared" si="26"/>
        <v>0</v>
      </c>
      <c r="H627" s="42">
        <f t="shared" si="26"/>
        <v>0</v>
      </c>
      <c r="I627" s="42">
        <f t="shared" si="26"/>
        <v>0</v>
      </c>
      <c r="J627" s="42">
        <f t="shared" si="26"/>
        <v>0</v>
      </c>
      <c r="K627" s="42">
        <f t="shared" si="26"/>
        <v>0</v>
      </c>
      <c r="L627" s="42">
        <f t="shared" si="26"/>
        <v>0</v>
      </c>
      <c r="M627" s="42">
        <f t="shared" si="26"/>
        <v>0</v>
      </c>
      <c r="N627" s="42">
        <f t="shared" si="26"/>
        <v>0</v>
      </c>
      <c r="O627" s="42">
        <f t="shared" si="26"/>
        <v>0</v>
      </c>
      <c r="P627" s="42">
        <f t="shared" si="26"/>
        <v>0</v>
      </c>
      <c r="Q627" s="42">
        <f t="shared" si="26"/>
        <v>0</v>
      </c>
      <c r="R627" s="42">
        <f t="shared" si="26"/>
        <v>0</v>
      </c>
      <c r="S627" s="42">
        <f t="shared" si="26"/>
        <v>0</v>
      </c>
      <c r="T627" s="42">
        <f t="shared" si="26"/>
        <v>0</v>
      </c>
      <c r="U627" s="42">
        <f t="shared" si="26"/>
        <v>0</v>
      </c>
    </row>
    <row r="628" spans="1:21" ht="14.25" customHeight="1" x14ac:dyDescent="0.25">
      <c r="A628" s="97"/>
      <c r="B628" s="43" t="s">
        <v>88</v>
      </c>
      <c r="C628" s="44">
        <f t="shared" si="26"/>
        <v>0</v>
      </c>
      <c r="D628" s="44">
        <f t="shared" si="26"/>
        <v>83</v>
      </c>
      <c r="E628" s="44">
        <f t="shared" si="26"/>
        <v>0</v>
      </c>
      <c r="F628" s="44">
        <f t="shared" si="26"/>
        <v>0</v>
      </c>
      <c r="G628" s="44">
        <f t="shared" si="26"/>
        <v>0</v>
      </c>
      <c r="H628" s="44">
        <f t="shared" si="26"/>
        <v>0</v>
      </c>
      <c r="I628" s="44">
        <f t="shared" si="26"/>
        <v>0</v>
      </c>
      <c r="J628" s="44">
        <f t="shared" si="26"/>
        <v>0</v>
      </c>
      <c r="K628" s="44">
        <f t="shared" si="26"/>
        <v>0</v>
      </c>
      <c r="L628" s="44">
        <f t="shared" si="26"/>
        <v>0</v>
      </c>
      <c r="M628" s="44">
        <f t="shared" si="26"/>
        <v>0</v>
      </c>
      <c r="N628" s="44">
        <f t="shared" si="26"/>
        <v>0</v>
      </c>
      <c r="O628" s="44">
        <f t="shared" si="26"/>
        <v>0</v>
      </c>
      <c r="P628" s="44">
        <f t="shared" si="26"/>
        <v>0</v>
      </c>
      <c r="Q628" s="44">
        <f t="shared" si="26"/>
        <v>0</v>
      </c>
      <c r="R628" s="44">
        <f t="shared" si="26"/>
        <v>0</v>
      </c>
      <c r="S628" s="44">
        <f t="shared" si="26"/>
        <v>0</v>
      </c>
      <c r="T628" s="44">
        <f t="shared" si="26"/>
        <v>0</v>
      </c>
      <c r="U628" s="44">
        <f t="shared" si="26"/>
        <v>0</v>
      </c>
    </row>
    <row r="629" spans="1:21" ht="14.25" customHeight="1" x14ac:dyDescent="0.25">
      <c r="A629" s="97"/>
      <c r="B629" s="45" t="s">
        <v>89</v>
      </c>
      <c r="C629" s="46">
        <f t="shared" si="26"/>
        <v>0</v>
      </c>
      <c r="D629" s="46">
        <f t="shared" si="26"/>
        <v>44</v>
      </c>
      <c r="E629" s="46">
        <f t="shared" si="26"/>
        <v>0</v>
      </c>
      <c r="F629" s="46">
        <f t="shared" si="26"/>
        <v>0</v>
      </c>
      <c r="G629" s="46">
        <f t="shared" si="26"/>
        <v>0</v>
      </c>
      <c r="H629" s="46">
        <f t="shared" si="26"/>
        <v>0</v>
      </c>
      <c r="I629" s="46">
        <f t="shared" si="26"/>
        <v>0</v>
      </c>
      <c r="J629" s="46">
        <f t="shared" si="26"/>
        <v>0</v>
      </c>
      <c r="K629" s="46">
        <f t="shared" si="26"/>
        <v>0</v>
      </c>
      <c r="L629" s="46">
        <f t="shared" si="26"/>
        <v>0</v>
      </c>
      <c r="M629" s="46">
        <f t="shared" si="26"/>
        <v>0</v>
      </c>
      <c r="N629" s="46">
        <f t="shared" si="26"/>
        <v>0</v>
      </c>
      <c r="O629" s="46">
        <f t="shared" si="26"/>
        <v>0</v>
      </c>
      <c r="P629" s="46">
        <f t="shared" si="26"/>
        <v>0</v>
      </c>
      <c r="Q629" s="46">
        <f t="shared" si="26"/>
        <v>0</v>
      </c>
      <c r="R629" s="46">
        <f t="shared" si="26"/>
        <v>0</v>
      </c>
      <c r="S629" s="46">
        <f t="shared" si="26"/>
        <v>0</v>
      </c>
      <c r="T629" s="46">
        <f t="shared" si="26"/>
        <v>0</v>
      </c>
      <c r="U629" s="46">
        <f t="shared" si="26"/>
        <v>0</v>
      </c>
    </row>
    <row r="630" spans="1:21" ht="14.25" customHeight="1" x14ac:dyDescent="0.25">
      <c r="A630" s="97"/>
      <c r="B630" s="45" t="s">
        <v>90</v>
      </c>
      <c r="C630" s="47">
        <f t="shared" si="26"/>
        <v>0</v>
      </c>
      <c r="D630" s="47">
        <f t="shared" si="26"/>
        <v>125</v>
      </c>
      <c r="E630" s="47">
        <f t="shared" si="26"/>
        <v>0</v>
      </c>
      <c r="F630" s="47">
        <f t="shared" si="26"/>
        <v>0</v>
      </c>
      <c r="G630" s="47">
        <f t="shared" si="26"/>
        <v>0</v>
      </c>
      <c r="H630" s="47">
        <f t="shared" si="26"/>
        <v>0</v>
      </c>
      <c r="I630" s="47">
        <f t="shared" si="26"/>
        <v>0</v>
      </c>
      <c r="J630" s="47">
        <f t="shared" si="26"/>
        <v>0</v>
      </c>
      <c r="K630" s="47">
        <f t="shared" si="26"/>
        <v>0</v>
      </c>
      <c r="L630" s="47">
        <f t="shared" si="26"/>
        <v>0</v>
      </c>
      <c r="M630" s="47">
        <f t="shared" si="26"/>
        <v>0</v>
      </c>
      <c r="N630" s="47">
        <f t="shared" si="26"/>
        <v>0</v>
      </c>
      <c r="O630" s="47">
        <f t="shared" si="26"/>
        <v>0</v>
      </c>
      <c r="P630" s="47">
        <f t="shared" si="26"/>
        <v>0</v>
      </c>
      <c r="Q630" s="47">
        <f t="shared" si="26"/>
        <v>0</v>
      </c>
      <c r="R630" s="47">
        <f t="shared" si="26"/>
        <v>0</v>
      </c>
      <c r="S630" s="47">
        <f t="shared" si="26"/>
        <v>0</v>
      </c>
      <c r="T630" s="47">
        <f t="shared" si="26"/>
        <v>0</v>
      </c>
      <c r="U630" s="47">
        <f t="shared" si="26"/>
        <v>0</v>
      </c>
    </row>
    <row r="631" spans="1:21" ht="14.25" customHeight="1" x14ac:dyDescent="0.25">
      <c r="A631" s="97"/>
      <c r="B631" s="45" t="s">
        <v>91</v>
      </c>
      <c r="C631" s="46">
        <f t="shared" si="26"/>
        <v>0</v>
      </c>
      <c r="D631" s="46">
        <f t="shared" si="26"/>
        <v>55</v>
      </c>
      <c r="E631" s="46">
        <f t="shared" si="26"/>
        <v>0</v>
      </c>
      <c r="F631" s="46">
        <f t="shared" si="26"/>
        <v>0</v>
      </c>
      <c r="G631" s="46">
        <f t="shared" si="26"/>
        <v>0</v>
      </c>
      <c r="H631" s="46">
        <f t="shared" si="26"/>
        <v>0</v>
      </c>
      <c r="I631" s="46">
        <f t="shared" si="26"/>
        <v>0</v>
      </c>
      <c r="J631" s="46">
        <f t="shared" si="26"/>
        <v>0</v>
      </c>
      <c r="K631" s="46">
        <f t="shared" si="26"/>
        <v>0</v>
      </c>
      <c r="L631" s="46">
        <f t="shared" si="26"/>
        <v>0</v>
      </c>
      <c r="M631" s="46">
        <f t="shared" si="26"/>
        <v>0</v>
      </c>
      <c r="N631" s="46">
        <f t="shared" si="26"/>
        <v>0</v>
      </c>
      <c r="O631" s="46">
        <f t="shared" si="26"/>
        <v>0</v>
      </c>
      <c r="P631" s="46">
        <f t="shared" si="26"/>
        <v>0</v>
      </c>
      <c r="Q631" s="46">
        <f t="shared" si="26"/>
        <v>0</v>
      </c>
      <c r="R631" s="46">
        <f t="shared" si="26"/>
        <v>0</v>
      </c>
      <c r="S631" s="46">
        <f t="shared" si="26"/>
        <v>0</v>
      </c>
      <c r="T631" s="46">
        <f t="shared" si="26"/>
        <v>0</v>
      </c>
      <c r="U631" s="46">
        <f t="shared" si="26"/>
        <v>0</v>
      </c>
    </row>
    <row r="632" spans="1:21" ht="14.25" customHeight="1" x14ac:dyDescent="0.25">
      <c r="A632" s="97"/>
      <c r="B632" s="45" t="s">
        <v>92</v>
      </c>
      <c r="C632" s="46">
        <f t="shared" si="26"/>
        <v>0</v>
      </c>
      <c r="D632" s="46">
        <f t="shared" si="26"/>
        <v>15</v>
      </c>
      <c r="E632" s="46">
        <f t="shared" si="26"/>
        <v>0</v>
      </c>
      <c r="F632" s="46">
        <f t="shared" si="26"/>
        <v>0</v>
      </c>
      <c r="G632" s="46">
        <f t="shared" si="26"/>
        <v>0</v>
      </c>
      <c r="H632" s="46">
        <f t="shared" si="26"/>
        <v>0</v>
      </c>
      <c r="I632" s="46">
        <f t="shared" si="26"/>
        <v>0</v>
      </c>
      <c r="J632" s="46">
        <f t="shared" si="26"/>
        <v>0</v>
      </c>
      <c r="K632" s="46">
        <f t="shared" si="26"/>
        <v>0</v>
      </c>
      <c r="L632" s="46">
        <f t="shared" si="26"/>
        <v>0</v>
      </c>
      <c r="M632" s="46">
        <f t="shared" si="26"/>
        <v>0</v>
      </c>
      <c r="N632" s="46">
        <f t="shared" si="26"/>
        <v>0</v>
      </c>
      <c r="O632" s="46">
        <f t="shared" si="26"/>
        <v>0</v>
      </c>
      <c r="P632" s="46">
        <f t="shared" si="26"/>
        <v>0</v>
      </c>
      <c r="Q632" s="46">
        <f t="shared" si="26"/>
        <v>0</v>
      </c>
      <c r="R632" s="46">
        <f t="shared" si="26"/>
        <v>0</v>
      </c>
      <c r="S632" s="46">
        <f t="shared" si="26"/>
        <v>0</v>
      </c>
      <c r="T632" s="46">
        <f t="shared" si="26"/>
        <v>0</v>
      </c>
      <c r="U632" s="46">
        <f t="shared" si="26"/>
        <v>0</v>
      </c>
    </row>
    <row r="633" spans="1:21" ht="14.25" customHeight="1" thickBot="1" x14ac:dyDescent="0.3">
      <c r="A633" s="97"/>
      <c r="B633" s="48" t="s">
        <v>93</v>
      </c>
      <c r="C633" s="49">
        <f t="shared" si="26"/>
        <v>0</v>
      </c>
      <c r="D633" s="49">
        <f t="shared" si="26"/>
        <v>15</v>
      </c>
      <c r="E633" s="49">
        <f t="shared" si="26"/>
        <v>0</v>
      </c>
      <c r="F633" s="49">
        <f t="shared" si="26"/>
        <v>0</v>
      </c>
      <c r="G633" s="49">
        <f t="shared" si="26"/>
        <v>0</v>
      </c>
      <c r="H633" s="49">
        <f t="shared" si="26"/>
        <v>0</v>
      </c>
      <c r="I633" s="49">
        <f t="shared" si="26"/>
        <v>0</v>
      </c>
      <c r="J633" s="49">
        <f t="shared" si="26"/>
        <v>0</v>
      </c>
      <c r="K633" s="49">
        <f t="shared" si="26"/>
        <v>0</v>
      </c>
      <c r="L633" s="49">
        <f t="shared" si="26"/>
        <v>0</v>
      </c>
      <c r="M633" s="49">
        <f t="shared" si="26"/>
        <v>0</v>
      </c>
      <c r="N633" s="49">
        <f t="shared" si="26"/>
        <v>0</v>
      </c>
      <c r="O633" s="49">
        <f t="shared" si="26"/>
        <v>0</v>
      </c>
      <c r="P633" s="49">
        <f t="shared" si="26"/>
        <v>0</v>
      </c>
      <c r="Q633" s="49">
        <f t="shared" si="26"/>
        <v>0</v>
      </c>
      <c r="R633" s="49">
        <f t="shared" si="26"/>
        <v>0</v>
      </c>
      <c r="S633" s="49">
        <f t="shared" si="26"/>
        <v>0</v>
      </c>
      <c r="T633" s="49">
        <f t="shared" si="26"/>
        <v>0</v>
      </c>
      <c r="U633" s="49">
        <f t="shared" si="26"/>
        <v>0</v>
      </c>
    </row>
    <row r="634" spans="1:21" ht="14.25" hidden="1" customHeight="1" thickBot="1" x14ac:dyDescent="0.3">
      <c r="A634" s="97"/>
    </row>
    <row r="635" spans="1:21" ht="14.25" customHeight="1" thickBot="1" x14ac:dyDescent="0.3">
      <c r="A635" s="53" t="s">
        <v>110</v>
      </c>
      <c r="B635" s="53" t="s">
        <v>110</v>
      </c>
      <c r="C635" s="61"/>
      <c r="D635" s="61" t="s">
        <v>68</v>
      </c>
      <c r="E635" s="61"/>
      <c r="F635" s="37"/>
      <c r="G635" s="61"/>
      <c r="I635" s="61"/>
    </row>
    <row r="636" spans="1:21" ht="14.25" customHeight="1" thickBot="1" x14ac:dyDescent="0.3">
      <c r="B636" s="54" t="s">
        <v>85</v>
      </c>
      <c r="C636" s="62"/>
      <c r="D636" s="62" t="s">
        <v>108</v>
      </c>
      <c r="E636" s="62"/>
      <c r="F636" s="119"/>
      <c r="G636" s="62"/>
      <c r="I636" s="62"/>
    </row>
    <row r="637" spans="1:21" ht="14.25" customHeight="1" x14ac:dyDescent="0.25">
      <c r="B637" s="41" t="s">
        <v>87</v>
      </c>
      <c r="C637" s="56"/>
      <c r="D637" s="56">
        <v>84</v>
      </c>
      <c r="E637" s="56"/>
      <c r="F637" s="41"/>
      <c r="G637" s="56"/>
      <c r="I637" s="56"/>
    </row>
    <row r="638" spans="1:21" ht="14.25" customHeight="1" x14ac:dyDescent="0.25">
      <c r="A638" s="53"/>
      <c r="B638" s="43" t="s">
        <v>88</v>
      </c>
      <c r="C638" s="57"/>
      <c r="D638" s="57">
        <v>39</v>
      </c>
      <c r="E638" s="57"/>
      <c r="F638" s="43"/>
      <c r="G638" s="57"/>
      <c r="I638" s="57"/>
    </row>
    <row r="639" spans="1:21" ht="14.25" customHeight="1" x14ac:dyDescent="0.25">
      <c r="B639" s="45" t="s">
        <v>89</v>
      </c>
      <c r="C639" s="57"/>
      <c r="D639" s="57">
        <v>26</v>
      </c>
      <c r="E639" s="57"/>
      <c r="F639" s="43"/>
      <c r="G639" s="57"/>
      <c r="I639" s="57"/>
    </row>
    <row r="640" spans="1:21" ht="14.25" customHeight="1" x14ac:dyDescent="0.25">
      <c r="B640" s="45" t="s">
        <v>90</v>
      </c>
      <c r="C640" s="57"/>
      <c r="D640" s="57">
        <v>63</v>
      </c>
      <c r="E640" s="57"/>
      <c r="F640" s="43"/>
      <c r="G640" s="57"/>
      <c r="I640" s="57"/>
    </row>
    <row r="641" spans="1:21" ht="14.25" customHeight="1" x14ac:dyDescent="0.25">
      <c r="B641" s="45" t="s">
        <v>91</v>
      </c>
      <c r="C641" s="57"/>
      <c r="D641" s="57">
        <v>33</v>
      </c>
      <c r="E641" s="57"/>
      <c r="F641" s="43"/>
      <c r="G641" s="57"/>
      <c r="I641" s="57"/>
    </row>
    <row r="642" spans="1:21" ht="14.25" customHeight="1" x14ac:dyDescent="0.25">
      <c r="B642" s="45" t="s">
        <v>92</v>
      </c>
      <c r="C642" s="57"/>
      <c r="D642" s="57">
        <v>8</v>
      </c>
      <c r="E642" s="57"/>
      <c r="F642" s="43"/>
      <c r="G642" s="57"/>
      <c r="I642" s="57"/>
    </row>
    <row r="643" spans="1:21" ht="14.25" customHeight="1" thickBot="1" x14ac:dyDescent="0.3">
      <c r="B643" s="48" t="s">
        <v>93</v>
      </c>
      <c r="C643" s="60"/>
      <c r="D643" s="60">
        <v>4</v>
      </c>
      <c r="E643" s="60"/>
      <c r="F643" s="48"/>
      <c r="G643" s="60"/>
      <c r="I643" s="60"/>
    </row>
    <row r="644" spans="1:21" ht="14.25" hidden="1" customHeight="1" thickBot="1" x14ac:dyDescent="0.3">
      <c r="A644" s="97"/>
    </row>
    <row r="645" spans="1:21" ht="14.25" customHeight="1" thickBot="1" x14ac:dyDescent="0.3">
      <c r="A645" s="53" t="s">
        <v>111</v>
      </c>
      <c r="B645" s="53" t="s">
        <v>111</v>
      </c>
      <c r="C645" s="51"/>
      <c r="D645" s="51" t="s">
        <v>68</v>
      </c>
      <c r="E645" s="51"/>
      <c r="F645" s="37"/>
      <c r="G645" s="51"/>
      <c r="I645" s="51"/>
      <c r="K645" s="52"/>
      <c r="M645" s="52"/>
    </row>
    <row r="646" spans="1:21" ht="14.25" customHeight="1" thickBot="1" x14ac:dyDescent="0.3">
      <c r="B646" s="54" t="s">
        <v>85</v>
      </c>
      <c r="C646" s="55"/>
      <c r="D646" s="55" t="s">
        <v>108</v>
      </c>
      <c r="E646" s="55"/>
      <c r="F646" s="119"/>
      <c r="G646" s="55"/>
      <c r="I646" s="55"/>
      <c r="K646" s="55"/>
      <c r="M646" s="55"/>
    </row>
    <row r="647" spans="1:21" ht="14.25" customHeight="1" x14ac:dyDescent="0.25">
      <c r="B647" s="41" t="s">
        <v>87</v>
      </c>
      <c r="C647" s="42"/>
      <c r="D647" s="42">
        <v>84</v>
      </c>
      <c r="E647" s="42"/>
      <c r="F647" s="41"/>
      <c r="G647" s="42"/>
      <c r="I647" s="42"/>
      <c r="K647" s="42"/>
      <c r="M647" s="42"/>
    </row>
    <row r="648" spans="1:21" ht="14.25" customHeight="1" x14ac:dyDescent="0.25">
      <c r="B648" s="43" t="s">
        <v>88</v>
      </c>
      <c r="C648" s="44"/>
      <c r="D648" s="44">
        <v>44</v>
      </c>
      <c r="E648" s="44"/>
      <c r="F648" s="43"/>
      <c r="G648" s="44"/>
      <c r="I648" s="44"/>
      <c r="K648" s="44"/>
      <c r="M648" s="44"/>
    </row>
    <row r="649" spans="1:21" ht="14.25" customHeight="1" x14ac:dyDescent="0.25">
      <c r="B649" s="45" t="s">
        <v>89</v>
      </c>
      <c r="C649" s="44"/>
      <c r="D649" s="44">
        <v>18</v>
      </c>
      <c r="E649" s="44"/>
      <c r="F649" s="43"/>
      <c r="G649" s="44"/>
      <c r="I649" s="44"/>
      <c r="K649" s="46"/>
      <c r="M649" s="46"/>
    </row>
    <row r="650" spans="1:21" ht="14.25" customHeight="1" x14ac:dyDescent="0.25">
      <c r="B650" s="45" t="s">
        <v>90</v>
      </c>
      <c r="C650" s="44"/>
      <c r="D650" s="44">
        <v>62</v>
      </c>
      <c r="E650" s="44"/>
      <c r="F650" s="43"/>
      <c r="G650" s="44"/>
      <c r="I650" s="44"/>
      <c r="K650" s="47"/>
      <c r="M650" s="47"/>
    </row>
    <row r="651" spans="1:21" ht="14.25" customHeight="1" x14ac:dyDescent="0.25">
      <c r="B651" s="45" t="s">
        <v>91</v>
      </c>
      <c r="C651" s="44"/>
      <c r="D651" s="44">
        <v>22</v>
      </c>
      <c r="E651" s="44"/>
      <c r="F651" s="43"/>
      <c r="G651" s="44"/>
      <c r="I651" s="44"/>
      <c r="K651" s="46"/>
      <c r="M651" s="46"/>
    </row>
    <row r="652" spans="1:21" ht="14.25" customHeight="1" x14ac:dyDescent="0.25">
      <c r="B652" s="45" t="s">
        <v>92</v>
      </c>
      <c r="C652" s="44"/>
      <c r="D652" s="44">
        <v>7</v>
      </c>
      <c r="E652" s="44"/>
      <c r="F652" s="43"/>
      <c r="G652" s="44"/>
      <c r="I652" s="44"/>
      <c r="K652" s="46"/>
      <c r="M652" s="46"/>
    </row>
    <row r="653" spans="1:21" ht="14.25" customHeight="1" thickBot="1" x14ac:dyDescent="0.3">
      <c r="B653" s="48" t="s">
        <v>93</v>
      </c>
      <c r="C653" s="49"/>
      <c r="D653" s="49">
        <v>11</v>
      </c>
      <c r="E653" s="49"/>
      <c r="F653" s="48"/>
      <c r="G653" s="49"/>
      <c r="I653" s="49"/>
      <c r="K653" s="49"/>
      <c r="M653" s="49"/>
    </row>
    <row r="654" spans="1:21" ht="15.75" hidden="1" thickBot="1" x14ac:dyDescent="0.3"/>
    <row r="655" spans="1:21" ht="15.75" hidden="1" thickBot="1" x14ac:dyDescent="0.3">
      <c r="A655" s="50" t="s">
        <v>125</v>
      </c>
      <c r="B655" s="37"/>
      <c r="C655" s="135"/>
      <c r="D655" s="135"/>
      <c r="E655" s="135"/>
      <c r="F655" s="135"/>
      <c r="G655" s="135"/>
      <c r="H655" s="136"/>
      <c r="I655" s="136"/>
      <c r="J655" s="136"/>
      <c r="K655" s="136"/>
      <c r="L655" s="136"/>
      <c r="M655" s="136"/>
      <c r="N655" s="135"/>
      <c r="O655" s="135"/>
      <c r="P655" s="135"/>
      <c r="Q655" s="135"/>
      <c r="R655" s="135"/>
      <c r="S655" s="135"/>
      <c r="T655" s="38"/>
      <c r="U655" s="38"/>
    </row>
    <row r="656" spans="1:21" ht="15.75" thickBot="1" x14ac:dyDescent="0.3">
      <c r="A656" s="36"/>
      <c r="B656" s="39" t="s">
        <v>85</v>
      </c>
      <c r="C656" s="40" t="str">
        <f t="shared" ref="C656:S656" si="27">C$3</f>
        <v>ENE-JUN 17</v>
      </c>
      <c r="D656" s="40" t="str">
        <f t="shared" si="27"/>
        <v>AGO-DIC 16</v>
      </c>
      <c r="E656" s="40" t="str">
        <f t="shared" si="27"/>
        <v>ENE-JUN 16</v>
      </c>
      <c r="F656" s="40" t="str">
        <f t="shared" si="27"/>
        <v>AGO-DIC 15</v>
      </c>
      <c r="G656" s="40" t="str">
        <f t="shared" si="27"/>
        <v>ENE-JUN 15</v>
      </c>
      <c r="H656" s="129" t="str">
        <f t="shared" si="27"/>
        <v>AGO-DIC 14</v>
      </c>
      <c r="I656" s="129" t="str">
        <f t="shared" si="27"/>
        <v>ENE-JUN 14</v>
      </c>
      <c r="J656" s="129" t="str">
        <f t="shared" si="27"/>
        <v>AGO-DIC 13</v>
      </c>
      <c r="K656" s="129" t="str">
        <f t="shared" si="27"/>
        <v>ENE-JUN 13</v>
      </c>
      <c r="L656" s="129" t="str">
        <f t="shared" si="27"/>
        <v>AGO-DIC 12</v>
      </c>
      <c r="M656" s="129" t="str">
        <f t="shared" si="27"/>
        <v>ENE-JUN 12</v>
      </c>
      <c r="N656" s="40" t="str">
        <f t="shared" si="27"/>
        <v>AGO-DIC 11</v>
      </c>
      <c r="O656" s="40" t="str">
        <f t="shared" si="27"/>
        <v>ENE-JUN 11</v>
      </c>
      <c r="P656" s="40" t="str">
        <f t="shared" si="27"/>
        <v>AGO-DIC 10</v>
      </c>
      <c r="Q656" s="40" t="str">
        <f t="shared" si="27"/>
        <v>ENE-JUN 10</v>
      </c>
      <c r="R656" s="40" t="str">
        <f t="shared" si="27"/>
        <v>AGO-DIC 09</v>
      </c>
      <c r="S656" s="40" t="str">
        <f t="shared" si="27"/>
        <v>ENE-JUN 09</v>
      </c>
      <c r="T656" s="40" t="s">
        <v>11</v>
      </c>
      <c r="U656" s="40" t="s">
        <v>13</v>
      </c>
    </row>
    <row r="657" spans="1:21" x14ac:dyDescent="0.25">
      <c r="A657" s="36"/>
      <c r="B657" s="41" t="s">
        <v>87</v>
      </c>
      <c r="C657" s="42">
        <f t="shared" ref="C657:P663" si="28">C667+C677+C687</f>
        <v>0</v>
      </c>
      <c r="D657" s="42">
        <f t="shared" si="28"/>
        <v>267</v>
      </c>
      <c r="E657" s="42">
        <f t="shared" si="28"/>
        <v>0</v>
      </c>
      <c r="F657" s="42">
        <f t="shared" si="28"/>
        <v>0</v>
      </c>
      <c r="G657" s="42">
        <f t="shared" si="28"/>
        <v>0</v>
      </c>
      <c r="H657" s="130">
        <f>H667+H677+H687</f>
        <v>0</v>
      </c>
      <c r="I657" s="130">
        <f>I667+I677+I687</f>
        <v>0</v>
      </c>
      <c r="J657" s="130">
        <f t="shared" ref="J657:U663" si="29">J667+J677+J687</f>
        <v>0</v>
      </c>
      <c r="K657" s="130">
        <f t="shared" si="29"/>
        <v>0</v>
      </c>
      <c r="L657" s="130">
        <f t="shared" si="29"/>
        <v>0</v>
      </c>
      <c r="M657" s="130">
        <f t="shared" si="29"/>
        <v>0</v>
      </c>
      <c r="N657" s="42">
        <f t="shared" si="29"/>
        <v>0</v>
      </c>
      <c r="O657" s="42">
        <f t="shared" si="29"/>
        <v>0</v>
      </c>
      <c r="P657" s="42">
        <f t="shared" si="29"/>
        <v>0</v>
      </c>
      <c r="Q657" s="42">
        <f t="shared" si="29"/>
        <v>0</v>
      </c>
      <c r="R657" s="42">
        <f t="shared" si="29"/>
        <v>0</v>
      </c>
      <c r="S657" s="42">
        <f t="shared" si="29"/>
        <v>0</v>
      </c>
      <c r="T657" s="42">
        <f t="shared" si="29"/>
        <v>0</v>
      </c>
      <c r="U657" s="42">
        <f t="shared" si="29"/>
        <v>0</v>
      </c>
    </row>
    <row r="658" spans="1:21" x14ac:dyDescent="0.25">
      <c r="A658" s="36"/>
      <c r="B658" s="43" t="s">
        <v>88</v>
      </c>
      <c r="C658" s="44">
        <f t="shared" si="28"/>
        <v>0</v>
      </c>
      <c r="D658" s="44">
        <f t="shared" si="28"/>
        <v>76</v>
      </c>
      <c r="E658" s="44">
        <f t="shared" si="28"/>
        <v>0</v>
      </c>
      <c r="F658" s="44">
        <f t="shared" si="28"/>
        <v>0</v>
      </c>
      <c r="G658" s="44">
        <f t="shared" si="28"/>
        <v>0</v>
      </c>
      <c r="H658" s="131">
        <f t="shared" si="28"/>
        <v>0</v>
      </c>
      <c r="I658" s="131">
        <f t="shared" si="28"/>
        <v>0</v>
      </c>
      <c r="J658" s="131">
        <f t="shared" si="28"/>
        <v>0</v>
      </c>
      <c r="K658" s="131">
        <f t="shared" si="28"/>
        <v>0</v>
      </c>
      <c r="L658" s="131">
        <f t="shared" si="28"/>
        <v>0</v>
      </c>
      <c r="M658" s="131">
        <f t="shared" si="28"/>
        <v>0</v>
      </c>
      <c r="N658" s="44">
        <f t="shared" si="28"/>
        <v>0</v>
      </c>
      <c r="O658" s="44">
        <f t="shared" si="28"/>
        <v>0</v>
      </c>
      <c r="P658" s="44">
        <f t="shared" si="28"/>
        <v>0</v>
      </c>
      <c r="Q658" s="44">
        <f t="shared" si="29"/>
        <v>0</v>
      </c>
      <c r="R658" s="44">
        <f t="shared" si="29"/>
        <v>0</v>
      </c>
      <c r="S658" s="44">
        <f t="shared" si="29"/>
        <v>0</v>
      </c>
      <c r="T658" s="44">
        <f t="shared" si="29"/>
        <v>0</v>
      </c>
      <c r="U658" s="44">
        <f t="shared" si="29"/>
        <v>0</v>
      </c>
    </row>
    <row r="659" spans="1:21" x14ac:dyDescent="0.25">
      <c r="A659" s="36"/>
      <c r="B659" s="45" t="s">
        <v>89</v>
      </c>
      <c r="C659" s="46">
        <f t="shared" si="28"/>
        <v>0</v>
      </c>
      <c r="D659" s="46">
        <f t="shared" si="28"/>
        <v>60</v>
      </c>
      <c r="E659" s="46">
        <f t="shared" si="28"/>
        <v>0</v>
      </c>
      <c r="F659" s="46">
        <f t="shared" si="28"/>
        <v>0</v>
      </c>
      <c r="G659" s="46">
        <f t="shared" si="28"/>
        <v>0</v>
      </c>
      <c r="H659" s="132">
        <f t="shared" si="28"/>
        <v>0</v>
      </c>
      <c r="I659" s="132">
        <f t="shared" si="28"/>
        <v>0</v>
      </c>
      <c r="J659" s="132">
        <f t="shared" si="28"/>
        <v>0</v>
      </c>
      <c r="K659" s="132">
        <f t="shared" si="28"/>
        <v>0</v>
      </c>
      <c r="L659" s="132">
        <f t="shared" si="28"/>
        <v>0</v>
      </c>
      <c r="M659" s="132">
        <f t="shared" si="28"/>
        <v>0</v>
      </c>
      <c r="N659" s="46">
        <f t="shared" si="28"/>
        <v>0</v>
      </c>
      <c r="O659" s="46">
        <f t="shared" si="28"/>
        <v>0</v>
      </c>
      <c r="P659" s="46">
        <f t="shared" si="28"/>
        <v>0</v>
      </c>
      <c r="Q659" s="46">
        <f t="shared" si="29"/>
        <v>0</v>
      </c>
      <c r="R659" s="46">
        <f t="shared" si="29"/>
        <v>0</v>
      </c>
      <c r="S659" s="46">
        <f t="shared" si="29"/>
        <v>0</v>
      </c>
      <c r="T659" s="46">
        <f t="shared" si="29"/>
        <v>0</v>
      </c>
      <c r="U659" s="44">
        <f t="shared" si="29"/>
        <v>0</v>
      </c>
    </row>
    <row r="660" spans="1:21" x14ac:dyDescent="0.25">
      <c r="A660" s="36"/>
      <c r="B660" s="45" t="s">
        <v>90</v>
      </c>
      <c r="C660" s="47">
        <f t="shared" si="28"/>
        <v>0</v>
      </c>
      <c r="D660" s="47">
        <f t="shared" si="28"/>
        <v>120</v>
      </c>
      <c r="E660" s="47">
        <f t="shared" si="28"/>
        <v>0</v>
      </c>
      <c r="F660" s="47">
        <f t="shared" si="28"/>
        <v>0</v>
      </c>
      <c r="G660" s="47">
        <f t="shared" si="28"/>
        <v>0</v>
      </c>
      <c r="H660" s="133">
        <f t="shared" si="28"/>
        <v>0</v>
      </c>
      <c r="I660" s="133">
        <f t="shared" si="28"/>
        <v>0</v>
      </c>
      <c r="J660" s="133">
        <f t="shared" si="28"/>
        <v>0</v>
      </c>
      <c r="K660" s="133">
        <f t="shared" si="28"/>
        <v>0</v>
      </c>
      <c r="L660" s="133">
        <f t="shared" si="28"/>
        <v>0</v>
      </c>
      <c r="M660" s="133">
        <f t="shared" si="28"/>
        <v>0</v>
      </c>
      <c r="N660" s="47">
        <f t="shared" si="28"/>
        <v>0</v>
      </c>
      <c r="O660" s="47">
        <f t="shared" si="28"/>
        <v>0</v>
      </c>
      <c r="P660" s="47">
        <f t="shared" si="28"/>
        <v>0</v>
      </c>
      <c r="Q660" s="47">
        <f t="shared" si="29"/>
        <v>0</v>
      </c>
      <c r="R660" s="47">
        <f t="shared" si="29"/>
        <v>0</v>
      </c>
      <c r="S660" s="47">
        <f t="shared" si="29"/>
        <v>0</v>
      </c>
      <c r="T660" s="47">
        <f t="shared" si="29"/>
        <v>0</v>
      </c>
      <c r="U660" s="44">
        <f t="shared" si="29"/>
        <v>0</v>
      </c>
    </row>
    <row r="661" spans="1:21" x14ac:dyDescent="0.25">
      <c r="A661" s="36"/>
      <c r="B661" s="45" t="s">
        <v>91</v>
      </c>
      <c r="C661" s="46">
        <f t="shared" si="28"/>
        <v>0</v>
      </c>
      <c r="D661" s="46">
        <f t="shared" si="28"/>
        <v>138</v>
      </c>
      <c r="E661" s="46">
        <f t="shared" si="28"/>
        <v>0</v>
      </c>
      <c r="F661" s="46">
        <f t="shared" si="28"/>
        <v>0</v>
      </c>
      <c r="G661" s="46">
        <f t="shared" si="28"/>
        <v>0</v>
      </c>
      <c r="H661" s="132">
        <f t="shared" si="28"/>
        <v>0</v>
      </c>
      <c r="I661" s="132">
        <f t="shared" si="28"/>
        <v>0</v>
      </c>
      <c r="J661" s="132">
        <f t="shared" si="28"/>
        <v>0</v>
      </c>
      <c r="K661" s="132">
        <f t="shared" si="28"/>
        <v>0</v>
      </c>
      <c r="L661" s="132">
        <f t="shared" si="28"/>
        <v>0</v>
      </c>
      <c r="M661" s="132">
        <f t="shared" si="28"/>
        <v>0</v>
      </c>
      <c r="N661" s="46">
        <f t="shared" si="28"/>
        <v>0</v>
      </c>
      <c r="O661" s="46">
        <f t="shared" si="28"/>
        <v>0</v>
      </c>
      <c r="P661" s="46">
        <f t="shared" si="28"/>
        <v>0</v>
      </c>
      <c r="Q661" s="46">
        <f t="shared" si="29"/>
        <v>0</v>
      </c>
      <c r="R661" s="46">
        <f t="shared" si="29"/>
        <v>0</v>
      </c>
      <c r="S661" s="46">
        <f t="shared" si="29"/>
        <v>0</v>
      </c>
      <c r="T661" s="46">
        <f t="shared" si="29"/>
        <v>0</v>
      </c>
      <c r="U661" s="44">
        <f t="shared" si="29"/>
        <v>0</v>
      </c>
    </row>
    <row r="662" spans="1:21" x14ac:dyDescent="0.25">
      <c r="A662" s="36"/>
      <c r="B662" s="45" t="s">
        <v>92</v>
      </c>
      <c r="C662" s="46">
        <f t="shared" si="28"/>
        <v>0</v>
      </c>
      <c r="D662" s="46">
        <f t="shared" si="28"/>
        <v>27</v>
      </c>
      <c r="E662" s="46">
        <f t="shared" si="28"/>
        <v>0</v>
      </c>
      <c r="F662" s="46">
        <f t="shared" si="28"/>
        <v>0</v>
      </c>
      <c r="G662" s="46">
        <f t="shared" si="28"/>
        <v>0</v>
      </c>
      <c r="H662" s="132">
        <f t="shared" si="28"/>
        <v>0</v>
      </c>
      <c r="I662" s="132">
        <f t="shared" si="28"/>
        <v>0</v>
      </c>
      <c r="J662" s="132">
        <f t="shared" si="28"/>
        <v>0</v>
      </c>
      <c r="K662" s="132">
        <f t="shared" si="28"/>
        <v>0</v>
      </c>
      <c r="L662" s="132">
        <f t="shared" si="28"/>
        <v>0</v>
      </c>
      <c r="M662" s="132">
        <f t="shared" si="28"/>
        <v>0</v>
      </c>
      <c r="N662" s="46">
        <f t="shared" si="28"/>
        <v>0</v>
      </c>
      <c r="O662" s="46">
        <f t="shared" si="28"/>
        <v>0</v>
      </c>
      <c r="P662" s="46">
        <f t="shared" si="28"/>
        <v>0</v>
      </c>
      <c r="Q662" s="46">
        <f t="shared" si="29"/>
        <v>0</v>
      </c>
      <c r="R662" s="46">
        <f t="shared" si="29"/>
        <v>0</v>
      </c>
      <c r="S662" s="46">
        <f t="shared" si="29"/>
        <v>0</v>
      </c>
      <c r="T662" s="46">
        <f t="shared" si="29"/>
        <v>0</v>
      </c>
      <c r="U662" s="44">
        <f t="shared" si="29"/>
        <v>0</v>
      </c>
    </row>
    <row r="663" spans="1:21" ht="15.75" thickBot="1" x14ac:dyDescent="0.3">
      <c r="B663" s="48" t="s">
        <v>93</v>
      </c>
      <c r="C663" s="49">
        <f t="shared" si="28"/>
        <v>0</v>
      </c>
      <c r="D663" s="49">
        <f t="shared" si="28"/>
        <v>26</v>
      </c>
      <c r="E663" s="49">
        <f t="shared" si="28"/>
        <v>0</v>
      </c>
      <c r="F663" s="49">
        <f t="shared" si="28"/>
        <v>0</v>
      </c>
      <c r="G663" s="49">
        <f t="shared" si="28"/>
        <v>0</v>
      </c>
      <c r="H663" s="134">
        <f t="shared" si="28"/>
        <v>0</v>
      </c>
      <c r="I663" s="134">
        <f t="shared" si="28"/>
        <v>0</v>
      </c>
      <c r="J663" s="134">
        <f t="shared" si="28"/>
        <v>0</v>
      </c>
      <c r="K663" s="134">
        <f t="shared" si="28"/>
        <v>0</v>
      </c>
      <c r="L663" s="134">
        <f t="shared" si="28"/>
        <v>0</v>
      </c>
      <c r="M663" s="134">
        <f t="shared" si="28"/>
        <v>0</v>
      </c>
      <c r="N663" s="49">
        <f t="shared" si="28"/>
        <v>0</v>
      </c>
      <c r="O663" s="49">
        <f t="shared" si="28"/>
        <v>0</v>
      </c>
      <c r="P663" s="49">
        <f t="shared" si="28"/>
        <v>0</v>
      </c>
      <c r="Q663" s="49">
        <f t="shared" si="29"/>
        <v>0</v>
      </c>
      <c r="R663" s="49">
        <f t="shared" si="29"/>
        <v>0</v>
      </c>
      <c r="S663" s="49">
        <f t="shared" si="29"/>
        <v>0</v>
      </c>
      <c r="T663" s="49">
        <f t="shared" si="29"/>
        <v>0</v>
      </c>
      <c r="U663" s="49">
        <f t="shared" si="29"/>
        <v>0</v>
      </c>
    </row>
    <row r="664" spans="1:21" ht="15.75" hidden="1" thickBot="1" x14ac:dyDescent="0.3"/>
    <row r="665" spans="1:21" ht="14.25" customHeight="1" thickBot="1" x14ac:dyDescent="0.3">
      <c r="A665" s="53" t="s">
        <v>112</v>
      </c>
      <c r="B665" s="53" t="s">
        <v>112</v>
      </c>
      <c r="C665" s="51"/>
      <c r="D665" s="51" t="s">
        <v>68</v>
      </c>
      <c r="E665" s="51"/>
      <c r="F665" s="37"/>
      <c r="G665" s="51"/>
      <c r="I665" s="51"/>
      <c r="K665" s="51"/>
      <c r="M665" s="51"/>
      <c r="O665" s="52"/>
      <c r="Q665" s="51"/>
      <c r="S665" s="52"/>
      <c r="U665" s="51"/>
    </row>
    <row r="666" spans="1:21" ht="14.25" customHeight="1" thickBot="1" x14ac:dyDescent="0.3">
      <c r="A666" s="53"/>
      <c r="B666" s="54" t="s">
        <v>85</v>
      </c>
      <c r="C666" s="55"/>
      <c r="D666" s="55" t="s">
        <v>108</v>
      </c>
      <c r="E666" s="55"/>
      <c r="F666" s="119"/>
      <c r="G666" s="55"/>
      <c r="I666" s="55"/>
      <c r="K666" s="55"/>
      <c r="M666" s="55"/>
      <c r="O666" s="55"/>
      <c r="Q666" s="55"/>
      <c r="S666" s="55"/>
      <c r="U666" s="55"/>
    </row>
    <row r="667" spans="1:21" ht="14.25" customHeight="1" x14ac:dyDescent="0.25">
      <c r="B667" s="41" t="s">
        <v>87</v>
      </c>
      <c r="C667" s="42"/>
      <c r="D667" s="42">
        <v>90</v>
      </c>
      <c r="E667" s="42"/>
      <c r="F667" s="41"/>
      <c r="G667" s="42"/>
      <c r="I667" s="42"/>
      <c r="K667" s="42"/>
      <c r="M667" s="42"/>
      <c r="O667" s="42"/>
      <c r="Q667" s="42"/>
      <c r="S667" s="42"/>
      <c r="U667" s="42"/>
    </row>
    <row r="668" spans="1:21" ht="14.25" customHeight="1" x14ac:dyDescent="0.25">
      <c r="B668" s="43" t="s">
        <v>88</v>
      </c>
      <c r="C668" s="44"/>
      <c r="D668" s="44">
        <v>34</v>
      </c>
      <c r="E668" s="44"/>
      <c r="F668" s="43"/>
      <c r="G668" s="44"/>
      <c r="I668" s="44"/>
      <c r="K668" s="44"/>
      <c r="M668" s="44"/>
      <c r="O668" s="44"/>
      <c r="Q668" s="44"/>
      <c r="S668" s="44"/>
      <c r="U668" s="44"/>
    </row>
    <row r="669" spans="1:21" ht="14.25" customHeight="1" x14ac:dyDescent="0.25">
      <c r="B669" s="45" t="s">
        <v>89</v>
      </c>
      <c r="C669" s="44"/>
      <c r="D669" s="44">
        <v>27</v>
      </c>
      <c r="E669" s="44"/>
      <c r="F669" s="43"/>
      <c r="G669" s="44"/>
      <c r="I669" s="44"/>
      <c r="K669" s="44"/>
      <c r="M669" s="44"/>
      <c r="O669" s="46"/>
      <c r="Q669" s="44"/>
      <c r="S669" s="46"/>
      <c r="U669" s="44"/>
    </row>
    <row r="670" spans="1:21" ht="14.25" customHeight="1" x14ac:dyDescent="0.25">
      <c r="B670" s="45" t="s">
        <v>90</v>
      </c>
      <c r="C670" s="44"/>
      <c r="D670" s="44">
        <v>53</v>
      </c>
      <c r="E670" s="44"/>
      <c r="F670" s="43"/>
      <c r="G670" s="44"/>
      <c r="I670" s="44"/>
      <c r="K670" s="44"/>
      <c r="M670" s="44"/>
      <c r="O670" s="47"/>
      <c r="Q670" s="44"/>
      <c r="S670" s="47"/>
      <c r="U670" s="44"/>
    </row>
    <row r="671" spans="1:21" ht="14.25" customHeight="1" x14ac:dyDescent="0.25">
      <c r="B671" s="45" t="s">
        <v>91</v>
      </c>
      <c r="C671" s="44"/>
      <c r="D671" s="44">
        <v>39</v>
      </c>
      <c r="E671" s="44"/>
      <c r="F671" s="43"/>
      <c r="G671" s="44"/>
      <c r="I671" s="44"/>
      <c r="K671" s="44"/>
      <c r="M671" s="44"/>
      <c r="O671" s="46"/>
      <c r="Q671" s="44"/>
      <c r="S671" s="46"/>
      <c r="U671" s="44"/>
    </row>
    <row r="672" spans="1:21" ht="14.25" customHeight="1" x14ac:dyDescent="0.25">
      <c r="B672" s="45" t="s">
        <v>92</v>
      </c>
      <c r="C672" s="44"/>
      <c r="D672" s="44">
        <v>11</v>
      </c>
      <c r="E672" s="44"/>
      <c r="F672" s="43"/>
      <c r="G672" s="44"/>
      <c r="I672" s="44"/>
      <c r="K672" s="44"/>
      <c r="M672" s="44"/>
      <c r="O672" s="46"/>
      <c r="Q672" s="44"/>
      <c r="S672" s="46"/>
      <c r="U672" s="44"/>
    </row>
    <row r="673" spans="1:21" ht="14.25" customHeight="1" thickBot="1" x14ac:dyDescent="0.3">
      <c r="B673" s="48" t="s">
        <v>93</v>
      </c>
      <c r="C673" s="49"/>
      <c r="D673" s="49">
        <v>6</v>
      </c>
      <c r="E673" s="49"/>
      <c r="F673" s="48"/>
      <c r="G673" s="49"/>
      <c r="I673" s="49"/>
      <c r="K673" s="49"/>
      <c r="M673" s="49"/>
      <c r="O673" s="49"/>
      <c r="Q673" s="49"/>
      <c r="S673" s="49"/>
      <c r="U673" s="49"/>
    </row>
    <row r="674" spans="1:21" ht="14.25" hidden="1" customHeight="1" thickBot="1" x14ac:dyDescent="0.3"/>
    <row r="675" spans="1:21" ht="14.25" customHeight="1" thickBot="1" x14ac:dyDescent="0.3">
      <c r="A675" s="53" t="s">
        <v>113</v>
      </c>
      <c r="B675" s="53" t="s">
        <v>113</v>
      </c>
      <c r="C675" s="51"/>
      <c r="D675" s="51" t="s">
        <v>68</v>
      </c>
      <c r="E675" s="51"/>
      <c r="F675" s="37"/>
      <c r="G675" s="51"/>
      <c r="I675" s="51"/>
      <c r="K675" s="51"/>
      <c r="M675" s="51"/>
      <c r="O675" s="51"/>
      <c r="Q675" s="51"/>
      <c r="S675" s="51"/>
      <c r="U675" s="51"/>
    </row>
    <row r="676" spans="1:21" ht="14.25" customHeight="1" thickBot="1" x14ac:dyDescent="0.3">
      <c r="B676" s="54" t="s">
        <v>85</v>
      </c>
      <c r="C676" s="55"/>
      <c r="D676" s="55" t="s">
        <v>108</v>
      </c>
      <c r="E676" s="55"/>
      <c r="F676" s="119"/>
      <c r="G676" s="55"/>
      <c r="I676" s="55"/>
      <c r="K676" s="55"/>
      <c r="M676" s="55"/>
      <c r="O676" s="55"/>
      <c r="Q676" s="55"/>
      <c r="S676" s="55"/>
      <c r="U676" s="55"/>
    </row>
    <row r="677" spans="1:21" ht="14.25" customHeight="1" x14ac:dyDescent="0.25">
      <c r="B677" s="41" t="s">
        <v>87</v>
      </c>
      <c r="C677" s="56"/>
      <c r="D677" s="56">
        <v>90</v>
      </c>
      <c r="E677" s="56"/>
      <c r="F677" s="41"/>
      <c r="G677" s="56"/>
      <c r="I677" s="56"/>
      <c r="K677" s="56"/>
      <c r="M677" s="56"/>
      <c r="O677" s="56"/>
      <c r="Q677" s="56"/>
      <c r="S677" s="56"/>
      <c r="U677" s="56"/>
    </row>
    <row r="678" spans="1:21" ht="14.25" customHeight="1" x14ac:dyDescent="0.25">
      <c r="B678" s="43" t="s">
        <v>88</v>
      </c>
      <c r="C678" s="57"/>
      <c r="D678" s="57">
        <v>21</v>
      </c>
      <c r="E678" s="57"/>
      <c r="F678" s="43"/>
      <c r="G678" s="57"/>
      <c r="I678" s="57"/>
      <c r="K678" s="57"/>
      <c r="M678" s="57"/>
      <c r="O678" s="57"/>
      <c r="Q678" s="57"/>
      <c r="S678" s="57"/>
      <c r="U678" s="57"/>
    </row>
    <row r="679" spans="1:21" ht="14.25" customHeight="1" x14ac:dyDescent="0.25">
      <c r="B679" s="45" t="s">
        <v>89</v>
      </c>
      <c r="C679" s="58"/>
      <c r="D679" s="58">
        <v>17</v>
      </c>
      <c r="E679" s="58"/>
      <c r="F679" s="45"/>
      <c r="G679" s="58"/>
      <c r="I679" s="58"/>
      <c r="K679" s="58"/>
      <c r="M679" s="58"/>
      <c r="O679" s="58"/>
      <c r="Q679" s="58"/>
      <c r="S679" s="58"/>
      <c r="U679" s="58"/>
    </row>
    <row r="680" spans="1:21" ht="14.25" customHeight="1" x14ac:dyDescent="0.25">
      <c r="B680" s="45" t="s">
        <v>90</v>
      </c>
      <c r="C680" s="59"/>
      <c r="D680" s="59">
        <v>37</v>
      </c>
      <c r="E680" s="59"/>
      <c r="F680" s="45"/>
      <c r="G680" s="59"/>
      <c r="I680" s="59"/>
      <c r="K680" s="59"/>
      <c r="M680" s="59"/>
      <c r="O680" s="59"/>
      <c r="Q680" s="59"/>
      <c r="S680" s="59"/>
      <c r="U680" s="59"/>
    </row>
    <row r="681" spans="1:21" ht="14.25" customHeight="1" x14ac:dyDescent="0.25">
      <c r="B681" s="45" t="s">
        <v>91</v>
      </c>
      <c r="C681" s="58"/>
      <c r="D681" s="58">
        <v>51</v>
      </c>
      <c r="E681" s="58"/>
      <c r="F681" s="45"/>
      <c r="G681" s="58"/>
      <c r="I681" s="58"/>
      <c r="K681" s="58"/>
      <c r="M681" s="58"/>
      <c r="O681" s="58"/>
      <c r="Q681" s="58"/>
      <c r="S681" s="58"/>
      <c r="U681" s="58"/>
    </row>
    <row r="682" spans="1:21" ht="14.25" customHeight="1" x14ac:dyDescent="0.25">
      <c r="B682" s="45" t="s">
        <v>92</v>
      </c>
      <c r="C682" s="58"/>
      <c r="D682" s="58">
        <v>8</v>
      </c>
      <c r="E682" s="58"/>
      <c r="F682" s="45"/>
      <c r="G682" s="58"/>
      <c r="I682" s="58"/>
      <c r="K682" s="58"/>
      <c r="M682" s="58"/>
      <c r="O682" s="58"/>
      <c r="Q682" s="58"/>
      <c r="S682" s="58"/>
      <c r="U682" s="58"/>
    </row>
    <row r="683" spans="1:21" ht="14.25" customHeight="1" thickBot="1" x14ac:dyDescent="0.3">
      <c r="B683" s="48" t="s">
        <v>93</v>
      </c>
      <c r="C683" s="60"/>
      <c r="D683" s="60">
        <v>10</v>
      </c>
      <c r="E683" s="60"/>
      <c r="F683" s="48"/>
      <c r="G683" s="60"/>
      <c r="I683" s="60"/>
      <c r="K683" s="60"/>
      <c r="M683" s="60"/>
      <c r="O683" s="60"/>
      <c r="Q683" s="60"/>
      <c r="S683" s="60"/>
      <c r="U683" s="60"/>
    </row>
    <row r="684" spans="1:21" ht="14.25" hidden="1" customHeight="1" thickBot="1" x14ac:dyDescent="0.3"/>
    <row r="685" spans="1:21" ht="14.25" customHeight="1" thickBot="1" x14ac:dyDescent="0.3">
      <c r="A685" s="53" t="s">
        <v>114</v>
      </c>
      <c r="B685" s="53" t="s">
        <v>114</v>
      </c>
      <c r="C685" s="52"/>
      <c r="D685" s="52" t="s">
        <v>68</v>
      </c>
      <c r="E685" s="52"/>
      <c r="F685" s="52"/>
      <c r="G685" s="52"/>
      <c r="H685" s="52"/>
      <c r="I685" s="52"/>
      <c r="J685" s="52"/>
      <c r="K685" s="52"/>
      <c r="L685" s="52"/>
      <c r="M685" s="52"/>
      <c r="N685" s="52"/>
      <c r="O685" s="52"/>
      <c r="P685" s="52"/>
      <c r="Q685" s="52"/>
      <c r="R685" s="52"/>
      <c r="S685" s="52"/>
    </row>
    <row r="686" spans="1:21" ht="14.25" customHeight="1" thickBot="1" x14ac:dyDescent="0.3">
      <c r="B686" s="54" t="s">
        <v>85</v>
      </c>
      <c r="C686" s="55"/>
      <c r="D686" s="55" t="s">
        <v>108</v>
      </c>
      <c r="E686" s="55"/>
      <c r="F686" s="55"/>
      <c r="G686" s="55"/>
      <c r="H686" s="55"/>
      <c r="I686" s="55"/>
      <c r="J686" s="55"/>
      <c r="K686" s="55"/>
      <c r="L686" s="55"/>
      <c r="M686" s="55"/>
      <c r="N686" s="55"/>
      <c r="O686" s="55"/>
      <c r="P686" s="55"/>
      <c r="Q686" s="55"/>
      <c r="R686" s="55"/>
      <c r="S686" s="55"/>
    </row>
    <row r="687" spans="1:21" ht="14.25" customHeight="1" x14ac:dyDescent="0.25">
      <c r="B687" s="41" t="s">
        <v>87</v>
      </c>
      <c r="C687" s="42"/>
      <c r="D687" s="42">
        <v>87</v>
      </c>
      <c r="E687" s="42"/>
      <c r="F687" s="42"/>
      <c r="G687" s="42"/>
      <c r="H687" s="42"/>
      <c r="I687" s="42"/>
      <c r="J687" s="42"/>
      <c r="K687" s="42"/>
      <c r="L687" s="42"/>
      <c r="M687" s="42"/>
      <c r="N687" s="42"/>
      <c r="O687" s="42"/>
      <c r="P687" s="42"/>
      <c r="Q687" s="42"/>
      <c r="R687" s="42"/>
      <c r="S687" s="42"/>
    </row>
    <row r="688" spans="1:21" ht="14.25" customHeight="1" x14ac:dyDescent="0.25">
      <c r="B688" s="43" t="s">
        <v>88</v>
      </c>
      <c r="C688" s="44"/>
      <c r="D688" s="44">
        <v>21</v>
      </c>
      <c r="E688" s="44"/>
      <c r="F688" s="44"/>
      <c r="G688" s="44"/>
      <c r="H688" s="44"/>
      <c r="I688" s="44"/>
      <c r="J688" s="44"/>
      <c r="K688" s="44"/>
      <c r="L688" s="44"/>
      <c r="M688" s="44"/>
      <c r="N688" s="44"/>
      <c r="O688" s="44"/>
      <c r="P688" s="44"/>
      <c r="Q688" s="44"/>
      <c r="R688" s="44"/>
      <c r="S688" s="44"/>
    </row>
    <row r="689" spans="2:19" ht="14.25" customHeight="1" x14ac:dyDescent="0.25">
      <c r="B689" s="45" t="s">
        <v>89</v>
      </c>
      <c r="C689" s="46"/>
      <c r="D689" s="46">
        <v>16</v>
      </c>
      <c r="E689" s="46"/>
      <c r="F689" s="46"/>
      <c r="G689" s="46"/>
      <c r="H689" s="46"/>
      <c r="I689" s="46"/>
      <c r="J689" s="46"/>
      <c r="K689" s="46"/>
      <c r="L689" s="46"/>
      <c r="M689" s="46"/>
      <c r="N689" s="46"/>
      <c r="O689" s="46"/>
      <c r="P689" s="46"/>
      <c r="Q689" s="46"/>
      <c r="R689" s="46"/>
      <c r="S689" s="44"/>
    </row>
    <row r="690" spans="2:19" ht="14.25" customHeight="1" x14ac:dyDescent="0.25">
      <c r="B690" s="45" t="s">
        <v>90</v>
      </c>
      <c r="C690" s="47"/>
      <c r="D690" s="47">
        <v>30</v>
      </c>
      <c r="E690" s="47"/>
      <c r="F690" s="47"/>
      <c r="G690" s="47"/>
      <c r="H690" s="47"/>
      <c r="I690" s="47"/>
      <c r="J690" s="47"/>
      <c r="K690" s="47"/>
      <c r="L690" s="47"/>
      <c r="M690" s="47"/>
      <c r="N690" s="47"/>
      <c r="O690" s="47"/>
      <c r="P690" s="47"/>
      <c r="Q690" s="47"/>
      <c r="R690" s="47"/>
      <c r="S690" s="47"/>
    </row>
    <row r="691" spans="2:19" ht="14.25" customHeight="1" x14ac:dyDescent="0.25">
      <c r="B691" s="45" t="s">
        <v>91</v>
      </c>
      <c r="C691" s="46"/>
      <c r="D691" s="46">
        <v>48</v>
      </c>
      <c r="E691" s="46"/>
      <c r="F691" s="46"/>
      <c r="G691" s="46"/>
      <c r="H691" s="46"/>
      <c r="I691" s="46"/>
      <c r="J691" s="46"/>
      <c r="K691" s="46"/>
      <c r="L691" s="46"/>
      <c r="M691" s="46"/>
      <c r="N691" s="46"/>
      <c r="O691" s="46"/>
      <c r="P691" s="46"/>
      <c r="Q691" s="46"/>
      <c r="R691" s="46"/>
      <c r="S691" s="46"/>
    </row>
    <row r="692" spans="2:19" ht="14.25" customHeight="1" x14ac:dyDescent="0.25">
      <c r="B692" s="45" t="s">
        <v>92</v>
      </c>
      <c r="C692" s="46"/>
      <c r="D692" s="46">
        <v>8</v>
      </c>
      <c r="E692" s="46"/>
      <c r="F692" s="46"/>
      <c r="G692" s="46"/>
      <c r="H692" s="46"/>
      <c r="I692" s="46"/>
      <c r="J692" s="46"/>
      <c r="K692" s="46"/>
      <c r="L692" s="46"/>
      <c r="M692" s="46"/>
      <c r="N692" s="46"/>
      <c r="O692" s="46"/>
      <c r="P692" s="46"/>
      <c r="Q692" s="46"/>
      <c r="R692" s="46"/>
      <c r="S692" s="46"/>
    </row>
    <row r="693" spans="2:19" ht="14.25" customHeight="1" x14ac:dyDescent="0.25">
      <c r="B693" s="48" t="s">
        <v>93</v>
      </c>
      <c r="C693" s="49"/>
      <c r="D693" s="49">
        <v>10</v>
      </c>
      <c r="E693" s="49"/>
      <c r="F693" s="49"/>
      <c r="G693" s="49"/>
      <c r="H693" s="49"/>
      <c r="I693" s="49"/>
      <c r="J693" s="49"/>
      <c r="K693" s="49"/>
      <c r="L693" s="49"/>
      <c r="M693" s="49"/>
      <c r="N693" s="49"/>
      <c r="O693" s="49"/>
      <c r="P693" s="49"/>
      <c r="Q693" s="49"/>
      <c r="R693" s="49"/>
      <c r="S693" s="49"/>
    </row>
  </sheetData>
  <autoFilter ref="B1:B693">
    <filterColumn colId="0">
      <customFilters>
        <customFilter operator="notEqual" val=" "/>
      </customFilters>
    </filterColumn>
  </autoFilter>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workbookViewId="0">
      <selection activeCell="D7" sqref="D7:I7"/>
    </sheetView>
  </sheetViews>
  <sheetFormatPr baseColWidth="10" defaultRowHeight="15" x14ac:dyDescent="0.25"/>
  <cols>
    <col min="1" max="1" width="30.7109375" bestFit="1" customWidth="1"/>
  </cols>
  <sheetData>
    <row r="1" spans="1:3" x14ac:dyDescent="0.25">
      <c r="A1" s="7" t="s">
        <v>14</v>
      </c>
      <c r="C1" s="36"/>
    </row>
    <row r="2" spans="1:3" x14ac:dyDescent="0.25">
      <c r="A2" s="9" t="s">
        <v>15</v>
      </c>
      <c r="C2" s="50"/>
    </row>
    <row r="3" spans="1:3" x14ac:dyDescent="0.25">
      <c r="A3" s="10" t="s">
        <v>16</v>
      </c>
      <c r="C3" s="53"/>
    </row>
    <row r="4" spans="1:3" x14ac:dyDescent="0.25">
      <c r="A4" s="10" t="s">
        <v>17</v>
      </c>
      <c r="C4" s="53"/>
    </row>
    <row r="5" spans="1:3" x14ac:dyDescent="0.25">
      <c r="A5" s="10" t="s">
        <v>18</v>
      </c>
      <c r="C5" s="53"/>
    </row>
    <row r="6" spans="1:3" x14ac:dyDescent="0.25">
      <c r="A6" s="9" t="s">
        <v>118</v>
      </c>
      <c r="C6" s="50"/>
    </row>
    <row r="7" spans="1:3" x14ac:dyDescent="0.25">
      <c r="A7" s="10" t="s">
        <v>19</v>
      </c>
      <c r="C7" s="53"/>
    </row>
    <row r="8" spans="1:3" x14ac:dyDescent="0.25">
      <c r="A8" s="10" t="s">
        <v>20</v>
      </c>
      <c r="C8" s="53"/>
    </row>
    <row r="9" spans="1:3" x14ac:dyDescent="0.25">
      <c r="A9" s="10" t="s">
        <v>99</v>
      </c>
      <c r="C9" s="53"/>
    </row>
    <row r="10" spans="1:3" x14ac:dyDescent="0.25">
      <c r="A10" s="10" t="s">
        <v>21</v>
      </c>
      <c r="C10" s="53"/>
    </row>
    <row r="11" spans="1:3" x14ac:dyDescent="0.25">
      <c r="A11" s="10" t="s">
        <v>82</v>
      </c>
      <c r="C11" s="53"/>
    </row>
    <row r="12" spans="1:3" x14ac:dyDescent="0.25">
      <c r="A12" s="10" t="s">
        <v>22</v>
      </c>
      <c r="C12" s="53"/>
    </row>
    <row r="13" spans="1:3" x14ac:dyDescent="0.25">
      <c r="A13" s="10" t="s">
        <v>23</v>
      </c>
      <c r="C13" s="53"/>
    </row>
    <row r="14" spans="1:3" x14ac:dyDescent="0.25">
      <c r="A14" s="10" t="s">
        <v>24</v>
      </c>
      <c r="C14" s="53"/>
    </row>
    <row r="15" spans="1:3" x14ac:dyDescent="0.25">
      <c r="A15" s="10" t="s">
        <v>25</v>
      </c>
      <c r="C15" s="53"/>
    </row>
    <row r="16" spans="1:3" x14ac:dyDescent="0.25">
      <c r="A16" s="9" t="s">
        <v>26</v>
      </c>
      <c r="C16" s="53"/>
    </row>
    <row r="17" spans="1:3" x14ac:dyDescent="0.25">
      <c r="A17" s="10" t="s">
        <v>105</v>
      </c>
      <c r="C17" s="53"/>
    </row>
    <row r="18" spans="1:3" x14ac:dyDescent="0.25">
      <c r="A18" s="10" t="s">
        <v>27</v>
      </c>
      <c r="C18" s="50"/>
    </row>
    <row r="19" spans="1:3" x14ac:dyDescent="0.25">
      <c r="A19" s="10" t="s">
        <v>28</v>
      </c>
      <c r="C19" s="53"/>
    </row>
    <row r="20" spans="1:3" x14ac:dyDescent="0.25">
      <c r="A20" s="10" t="s">
        <v>29</v>
      </c>
      <c r="C20" s="53"/>
    </row>
    <row r="21" spans="1:3" x14ac:dyDescent="0.25">
      <c r="A21" s="10" t="s">
        <v>30</v>
      </c>
      <c r="C21" s="53"/>
    </row>
    <row r="22" spans="1:3" x14ac:dyDescent="0.25">
      <c r="A22" s="10" t="s">
        <v>31</v>
      </c>
      <c r="C22" s="53"/>
    </row>
    <row r="23" spans="1:3" x14ac:dyDescent="0.25">
      <c r="A23" s="10" t="s">
        <v>32</v>
      </c>
      <c r="C23" s="53"/>
    </row>
    <row r="24" spans="1:3" x14ac:dyDescent="0.25">
      <c r="A24" s="10" t="s">
        <v>33</v>
      </c>
      <c r="C24" s="53"/>
    </row>
    <row r="25" spans="1:3" x14ac:dyDescent="0.25">
      <c r="A25" s="9" t="s">
        <v>34</v>
      </c>
      <c r="C25" s="53"/>
    </row>
    <row r="26" spans="1:3" x14ac:dyDescent="0.25">
      <c r="A26" s="10" t="s">
        <v>35</v>
      </c>
      <c r="C26" s="53"/>
    </row>
    <row r="27" spans="1:3" x14ac:dyDescent="0.25">
      <c r="A27" s="10" t="s">
        <v>117</v>
      </c>
      <c r="C27" s="50"/>
    </row>
    <row r="28" spans="1:3" x14ac:dyDescent="0.25">
      <c r="A28" s="10" t="s">
        <v>36</v>
      </c>
      <c r="C28" s="53"/>
    </row>
    <row r="29" spans="1:3" x14ac:dyDescent="0.25">
      <c r="A29" s="10" t="s">
        <v>37</v>
      </c>
      <c r="C29" s="53"/>
    </row>
    <row r="30" spans="1:3" x14ac:dyDescent="0.25">
      <c r="A30" s="10" t="s">
        <v>38</v>
      </c>
      <c r="C30" s="53"/>
    </row>
    <row r="31" spans="1:3" x14ac:dyDescent="0.25">
      <c r="A31" s="10" t="s">
        <v>39</v>
      </c>
      <c r="C31" s="53"/>
    </row>
    <row r="32" spans="1:3" x14ac:dyDescent="0.25">
      <c r="A32" s="10" t="s">
        <v>40</v>
      </c>
      <c r="C32" s="53"/>
    </row>
    <row r="33" spans="1:3" x14ac:dyDescent="0.25">
      <c r="A33" s="9" t="s">
        <v>41</v>
      </c>
      <c r="C33" s="53"/>
    </row>
    <row r="34" spans="1:3" x14ac:dyDescent="0.25">
      <c r="A34" s="13" t="s">
        <v>42</v>
      </c>
      <c r="C34" s="53"/>
    </row>
    <row r="35" spans="1:3" x14ac:dyDescent="0.25">
      <c r="A35" s="13" t="s">
        <v>116</v>
      </c>
      <c r="C35" s="50"/>
    </row>
    <row r="36" spans="1:3" x14ac:dyDescent="0.25">
      <c r="A36" s="10" t="s">
        <v>43</v>
      </c>
      <c r="C36" s="95"/>
    </row>
    <row r="37" spans="1:3" x14ac:dyDescent="0.25">
      <c r="A37" s="10" t="s">
        <v>44</v>
      </c>
      <c r="C37" s="95"/>
    </row>
    <row r="38" spans="1:3" x14ac:dyDescent="0.25">
      <c r="A38" s="10" t="s">
        <v>109</v>
      </c>
      <c r="C38" s="95"/>
    </row>
    <row r="39" spans="1:3" x14ac:dyDescent="0.25">
      <c r="A39" s="10" t="s">
        <v>45</v>
      </c>
      <c r="C39" s="53"/>
    </row>
    <row r="40" spans="1:3" x14ac:dyDescent="0.25">
      <c r="A40" s="10" t="s">
        <v>46</v>
      </c>
      <c r="C40" s="53"/>
    </row>
    <row r="41" spans="1:3" x14ac:dyDescent="0.25">
      <c r="A41" s="10" t="s">
        <v>47</v>
      </c>
      <c r="C41" s="53"/>
    </row>
    <row r="42" spans="1:3" x14ac:dyDescent="0.25">
      <c r="A42" s="9" t="s">
        <v>48</v>
      </c>
      <c r="C42" s="53"/>
    </row>
    <row r="43" spans="1:3" x14ac:dyDescent="0.25">
      <c r="A43" s="10" t="s">
        <v>49</v>
      </c>
      <c r="C43" s="53"/>
    </row>
    <row r="44" spans="1:3" x14ac:dyDescent="0.25">
      <c r="A44" s="10" t="s">
        <v>50</v>
      </c>
      <c r="C44" s="53"/>
    </row>
    <row r="45" spans="1:3" x14ac:dyDescent="0.25">
      <c r="A45" s="10" t="s">
        <v>51</v>
      </c>
      <c r="C45" s="96"/>
    </row>
    <row r="46" spans="1:3" x14ac:dyDescent="0.25">
      <c r="A46" s="10" t="s">
        <v>52</v>
      </c>
      <c r="C46" s="53"/>
    </row>
    <row r="47" spans="1:3" x14ac:dyDescent="0.25">
      <c r="A47" s="10" t="s">
        <v>53</v>
      </c>
      <c r="C47" s="53"/>
    </row>
    <row r="48" spans="1:3" x14ac:dyDescent="0.25">
      <c r="A48" s="10" t="s">
        <v>54</v>
      </c>
      <c r="C48" s="53"/>
    </row>
    <row r="49" spans="1:3" x14ac:dyDescent="0.25">
      <c r="A49" s="10" t="s">
        <v>55</v>
      </c>
      <c r="C49" s="53"/>
    </row>
    <row r="50" spans="1:3" x14ac:dyDescent="0.25">
      <c r="A50" s="10" t="s">
        <v>56</v>
      </c>
      <c r="C50" s="53"/>
    </row>
    <row r="51" spans="1:3" x14ac:dyDescent="0.25">
      <c r="A51" s="10" t="s">
        <v>107</v>
      </c>
      <c r="C51" s="53"/>
    </row>
    <row r="52" spans="1:3" x14ac:dyDescent="0.25">
      <c r="A52" s="10" t="s">
        <v>57</v>
      </c>
      <c r="C52" s="53"/>
    </row>
    <row r="53" spans="1:3" x14ac:dyDescent="0.25">
      <c r="A53" s="10" t="s">
        <v>58</v>
      </c>
      <c r="C53" s="53"/>
    </row>
    <row r="54" spans="1:3" x14ac:dyDescent="0.25">
      <c r="A54" s="7" t="s">
        <v>59</v>
      </c>
      <c r="C54" s="53"/>
    </row>
    <row r="55" spans="1:3" x14ac:dyDescent="0.25">
      <c r="A55" s="10" t="s">
        <v>60</v>
      </c>
      <c r="C55" s="53"/>
    </row>
    <row r="56" spans="1:3" x14ac:dyDescent="0.25">
      <c r="A56" s="7" t="s">
        <v>61</v>
      </c>
      <c r="C56" s="53"/>
    </row>
    <row r="57" spans="1:3" x14ac:dyDescent="0.25">
      <c r="A57" s="7" t="s">
        <v>62</v>
      </c>
      <c r="C57" s="53"/>
    </row>
    <row r="58" spans="1:3" x14ac:dyDescent="0.25">
      <c r="A58" s="7" t="s">
        <v>63</v>
      </c>
      <c r="C58" s="97"/>
    </row>
    <row r="59" spans="1:3" x14ac:dyDescent="0.25">
      <c r="A59" s="7" t="s">
        <v>83</v>
      </c>
      <c r="C59" s="53"/>
    </row>
    <row r="60" spans="1:3" x14ac:dyDescent="0.25">
      <c r="A60" s="7" t="s">
        <v>64</v>
      </c>
      <c r="C60" s="53"/>
    </row>
    <row r="61" spans="1:3" x14ac:dyDescent="0.25">
      <c r="A61" s="7" t="s">
        <v>65</v>
      </c>
      <c r="C61" s="53"/>
    </row>
    <row r="62" spans="1:3" x14ac:dyDescent="0.25">
      <c r="A62" s="7" t="s">
        <v>84</v>
      </c>
      <c r="C62" s="53"/>
    </row>
    <row r="63" spans="1:3" x14ac:dyDescent="0.25">
      <c r="A63" s="7" t="s">
        <v>115</v>
      </c>
      <c r="C63" s="97"/>
    </row>
    <row r="64" spans="1:3" x14ac:dyDescent="0.25">
      <c r="A64" s="7" t="s">
        <v>110</v>
      </c>
      <c r="C64" s="53"/>
    </row>
    <row r="65" spans="1:3" x14ac:dyDescent="0.25">
      <c r="A65" s="7" t="s">
        <v>111</v>
      </c>
      <c r="C65" s="53"/>
    </row>
    <row r="66" spans="1:3" x14ac:dyDescent="0.25">
      <c r="A66" s="7" t="s">
        <v>119</v>
      </c>
      <c r="C66" s="50"/>
    </row>
    <row r="67" spans="1:3" x14ac:dyDescent="0.25">
      <c r="A67" s="7" t="s">
        <v>112</v>
      </c>
      <c r="C67" s="53"/>
    </row>
    <row r="68" spans="1:3" x14ac:dyDescent="0.25">
      <c r="A68" s="7" t="s">
        <v>113</v>
      </c>
      <c r="C68" s="53"/>
    </row>
    <row r="69" spans="1:3" x14ac:dyDescent="0.25">
      <c r="A69" s="7" t="s">
        <v>114</v>
      </c>
      <c r="C69"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vt:lpstr>
      <vt:lpstr>Base</vt:lpstr>
      <vt:lpstr>ESPACIO</vt:lpstr>
      <vt:lpstr>Base (2)</vt:lpstr>
      <vt:lpstr>Inst_Cen (2)</vt:lpstr>
      <vt:lpstr>esspacio</vt:lpstr>
      <vt:lpstr>Inst_Cen</vt:lpstr>
      <vt:lpstr>Hoja1</vt:lpstr>
      <vt:lpstr>Reporte!Área_de_impresión</vt:lpstr>
      <vt:lpstr>'Base (2)'!BD</vt:lpstr>
      <vt:lpstr>BD</vt:lpstr>
      <vt:lpstr>BDOK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ALONSO CASTILLO GALVAN</dc:creator>
  <cp:lastModifiedBy>Estadistica</cp:lastModifiedBy>
  <dcterms:created xsi:type="dcterms:W3CDTF">2015-02-13T14:29:54Z</dcterms:created>
  <dcterms:modified xsi:type="dcterms:W3CDTF">2018-06-18T20:31:35Z</dcterms:modified>
</cp:coreProperties>
</file>